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<sst xmlns="http://schemas.openxmlformats.org/spreadsheetml/2006/main" count="122" uniqueCount="70">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</sst>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right" vertical="top"/>
    </xf>
    <xf numFmtId="44" fontId="2" fillId="0" borderId="0" xfId="0" applyNumberFormat="1" applyFont="1" applyBorder="1" applyAlignment="1">
      <alignment horizontal="right" vertical="top"/>
    </xf>
    <xf numFmtId="44" fontId="3" fillId="0" borderId="0" xfId="0" applyNumberFormat="1" applyFont="1" applyFill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44" fontId="3" fillId="0" borderId="16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right" vertical="top"/>
    </xf>
    <xf numFmtId="44" fontId="2" fillId="0" borderId="19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right" vertical="top"/>
    </xf>
    <xf numFmtId="44" fontId="3" fillId="0" borderId="17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top"/>
    </xf>
    <xf numFmtId="44" fontId="3" fillId="0" borderId="17" xfId="0" applyNumberFormat="1" applyFont="1" applyFill="1" applyBorder="1" applyAlignment="1">
      <alignment horizontal="right" vertical="top"/>
    </xf>
    <xf numFmtId="0" fontId="5" fillId="34" borderId="21" xfId="0" applyFont="1" applyFill="1" applyBorder="1" applyAlignment="1">
      <alignment horizontal="center" vertical="center" wrapText="1" readingOrder="1"/>
    </xf>
    <xf numFmtId="0" fontId="5" fillId="34" borderId="22" xfId="0" applyFont="1" applyFill="1" applyBorder="1" applyAlignment="1">
      <alignment horizontal="center" vertical="center" wrapText="1" readingOrder="1"/>
    </xf>
    <xf numFmtId="0" fontId="5" fillId="34" borderId="23" xfId="0" applyFont="1" applyFill="1" applyBorder="1" applyAlignment="1">
      <alignment horizontal="center" vertical="center" wrapText="1" readingOrder="1"/>
    </xf>
    <xf numFmtId="0" fontId="5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4" fontId="2" fillId="0" borderId="13" xfId="0" applyNumberFormat="1" applyFont="1" applyBorder="1" applyAlignment="1">
      <alignment horizontal="right" vertical="top"/>
    </xf>
    <xf numFmtId="44" fontId="2" fillId="0" borderId="26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top" wrapText="1" readingOrder="1"/>
    </xf>
    <xf numFmtId="0" fontId="5" fillId="34" borderId="33" xfId="0" applyFont="1" applyFill="1" applyBorder="1" applyAlignment="1">
      <alignment horizontal="center" vertical="top" wrapText="1" readingOrder="1"/>
    </xf>
    <xf numFmtId="44" fontId="0" fillId="33" borderId="10" xfId="0" applyNumberFormat="1" applyFill="1" applyBorder="1" applyAlignment="1">
      <alignment horizontal="center" vertical="top"/>
    </xf>
    <xf numFmtId="44" fontId="0" fillId="33" borderId="11" xfId="0" applyNumberFormat="1" applyFill="1" applyBorder="1" applyAlignment="1">
      <alignment horizontal="center" vertical="top"/>
    </xf>
    <xf numFmtId="44" fontId="0" fillId="33" borderId="12" xfId="0" applyNumberForma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4" fontId="3" fillId="0" borderId="15" xfId="0" applyNumberFormat="1" applyFont="1" applyBorder="1" applyAlignment="1">
      <alignment horizontal="right" vertical="top"/>
    </xf>
    <xf numFmtId="44" fontId="3" fillId="0" borderId="35" xfId="0" applyNumberFormat="1" applyFont="1" applyBorder="1" applyAlignment="1">
      <alignment horizontal="right" vertical="top"/>
    </xf>
    <xf numFmtId="0" fontId="3" fillId="0" borderId="3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4" fontId="3" fillId="0" borderId="16" xfId="0" applyNumberFormat="1" applyFont="1" applyBorder="1" applyAlignment="1">
      <alignment horizontal="right" vertical="top"/>
    </xf>
    <xf numFmtId="44" fontId="3" fillId="0" borderId="37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4" fontId="0" fillId="0" borderId="0" xfId="0" applyNumberForma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1</xdr:col>
      <xdr:colOff>476250</xdr:colOff>
      <xdr:row>3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18"/>
  <sheetViews>
    <sheetView showGridLines="0" tabSelected="1" view="pageBreakPreview" zoomScale="110" zoomScaleNormal="120" zoomScaleSheetLayoutView="110" zoomScalePageLayoutView="0" workbookViewId="0" topLeftCell="A1">
      <selection activeCell="G11" sqref="G11:I11"/>
    </sheetView>
  </sheetViews>
  <sheetFormatPr defaultColWidth="6.8515625" defaultRowHeight="12.75" customHeight="1"/>
  <cols>
    <col min="1" max="1" width="4.00390625" style="13" customWidth="1"/>
    <col min="2" max="2" width="36.140625" style="13" customWidth="1"/>
    <col min="3" max="3" width="6.421875" style="13" customWidth="1"/>
    <col min="4" max="4" width="5.421875" style="13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21.5742187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15.421875" style="0" customWidth="1"/>
    <col min="15" max="15" width="14.140625" style="0" bestFit="1" customWidth="1"/>
    <col min="16" max="16" width="6.8515625" style="0" customWidth="1"/>
    <col min="17" max="18" width="14.140625" style="0" bestFit="1" customWidth="1"/>
  </cols>
  <sheetData>
    <row r="1" spans="1:13" ht="13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4.2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4.2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5" customHeight="1" thickBot="1">
      <c r="A4" s="52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s="5" customFormat="1" ht="24.75" customHeight="1">
      <c r="A5" s="55" t="s">
        <v>67</v>
      </c>
      <c r="B5" s="56"/>
      <c r="C5" s="56"/>
      <c r="D5" s="56"/>
      <c r="E5" s="61" t="s">
        <v>3</v>
      </c>
      <c r="F5" s="61"/>
      <c r="G5" s="61"/>
      <c r="H5" s="61"/>
      <c r="I5" s="61"/>
      <c r="J5" s="61"/>
      <c r="K5" s="61"/>
      <c r="L5" s="61"/>
      <c r="M5" s="62"/>
    </row>
    <row r="6" spans="1:13" s="5" customFormat="1" ht="24.75" customHeight="1">
      <c r="A6" s="57"/>
      <c r="B6" s="58"/>
      <c r="C6" s="58"/>
      <c r="D6" s="58"/>
      <c r="E6" s="38" t="s">
        <v>4</v>
      </c>
      <c r="F6" s="38" t="s">
        <v>5</v>
      </c>
      <c r="G6" s="38" t="s">
        <v>6</v>
      </c>
      <c r="H6" s="38"/>
      <c r="I6" s="38"/>
      <c r="J6" s="38" t="s">
        <v>7</v>
      </c>
      <c r="K6" s="38" t="s">
        <v>8</v>
      </c>
      <c r="L6" s="38" t="s">
        <v>9</v>
      </c>
      <c r="M6" s="40"/>
    </row>
    <row r="7" spans="1:13" s="5" customFormat="1" ht="24.75" customHeight="1" thickBot="1">
      <c r="A7" s="59"/>
      <c r="B7" s="60"/>
      <c r="C7" s="60"/>
      <c r="D7" s="60"/>
      <c r="E7" s="39"/>
      <c r="F7" s="39"/>
      <c r="G7" s="39"/>
      <c r="H7" s="39"/>
      <c r="I7" s="39"/>
      <c r="J7" s="39"/>
      <c r="K7" s="39"/>
      <c r="L7" s="39"/>
      <c r="M7" s="41"/>
    </row>
    <row r="8" spans="1:13" ht="13.5" thickBot="1">
      <c r="A8" s="23" t="s">
        <v>10</v>
      </c>
      <c r="B8" s="24"/>
      <c r="C8" s="24"/>
      <c r="D8" s="25"/>
      <c r="E8" s="1"/>
      <c r="F8" s="2"/>
      <c r="G8" s="2"/>
      <c r="H8" s="2"/>
      <c r="I8" s="2"/>
      <c r="J8" s="2"/>
      <c r="K8" s="2"/>
      <c r="L8" s="2"/>
      <c r="M8" s="3"/>
    </row>
    <row r="9" spans="1:15" ht="12.75">
      <c r="A9" s="42" t="s">
        <v>11</v>
      </c>
      <c r="B9" s="43"/>
      <c r="C9" s="43"/>
      <c r="D9" s="43"/>
      <c r="E9" s="7">
        <f>SUM(E10+E11+E12+E13+E14+E15+E16)</f>
        <v>24846921.8</v>
      </c>
      <c r="F9" s="7">
        <f>F10+F11+F12+F13+F14+F15+F16</f>
        <v>-7602976</v>
      </c>
      <c r="G9" s="44">
        <f>SUM(G10:I16)</f>
        <v>17243945.8</v>
      </c>
      <c r="H9" s="44"/>
      <c r="I9" s="44"/>
      <c r="J9" s="7">
        <f>SUM(J10:J16)</f>
        <v>8516229</v>
      </c>
      <c r="K9" s="7">
        <f>SUM(K10:K16)</f>
        <v>8516229</v>
      </c>
      <c r="L9" s="44">
        <f>SUM(L10:M16)</f>
        <v>8727716.8</v>
      </c>
      <c r="M9" s="45"/>
      <c r="N9" s="6"/>
      <c r="O9" s="6"/>
    </row>
    <row r="10" spans="1:14" s="4" customFormat="1" ht="12.75">
      <c r="A10" s="34" t="s">
        <v>12</v>
      </c>
      <c r="B10" s="35"/>
      <c r="C10" s="35"/>
      <c r="D10" s="35"/>
      <c r="E10" s="10">
        <v>11413068</v>
      </c>
      <c r="F10" s="10">
        <v>-5036042</v>
      </c>
      <c r="G10" s="36">
        <v>6377026</v>
      </c>
      <c r="H10" s="36"/>
      <c r="I10" s="36"/>
      <c r="J10" s="10">
        <v>3713501</v>
      </c>
      <c r="K10" s="10">
        <v>3713501</v>
      </c>
      <c r="L10" s="36">
        <f aca="true" t="shared" si="0" ref="L10:L15">G10-J10</f>
        <v>2663525</v>
      </c>
      <c r="M10" s="37"/>
      <c r="N10" s="79"/>
    </row>
    <row r="11" spans="1:14" ht="12.75">
      <c r="A11" s="26">
        <v>5052540</v>
      </c>
      <c r="B11" s="27"/>
      <c r="C11" s="27"/>
      <c r="D11" s="27"/>
      <c r="E11" s="8">
        <v>5258970</v>
      </c>
      <c r="F11" s="8">
        <v>-206430</v>
      </c>
      <c r="G11" s="28">
        <v>5052540</v>
      </c>
      <c r="H11" s="28"/>
      <c r="I11" s="28"/>
      <c r="J11" s="8">
        <v>3173310</v>
      </c>
      <c r="K11" s="8">
        <v>3173310</v>
      </c>
      <c r="L11" s="28">
        <f t="shared" si="0"/>
        <v>1879230</v>
      </c>
      <c r="M11" s="29"/>
      <c r="N11" s="79"/>
    </row>
    <row r="12" spans="1:14" s="4" customFormat="1" ht="12.75">
      <c r="A12" s="34" t="s">
        <v>14</v>
      </c>
      <c r="B12" s="35"/>
      <c r="C12" s="35"/>
      <c r="D12" s="35"/>
      <c r="E12" s="10">
        <v>5651300.8</v>
      </c>
      <c r="F12" s="10">
        <v>-1911566</v>
      </c>
      <c r="G12" s="36">
        <v>3739734.8</v>
      </c>
      <c r="H12" s="36"/>
      <c r="I12" s="36"/>
      <c r="J12" s="10">
        <v>1387842</v>
      </c>
      <c r="K12" s="10">
        <v>1387842</v>
      </c>
      <c r="L12" s="36">
        <f t="shared" si="0"/>
        <v>2351892.8</v>
      </c>
      <c r="M12" s="37"/>
      <c r="N12" s="79"/>
    </row>
    <row r="13" spans="1:14" ht="12.75">
      <c r="A13" s="26" t="s">
        <v>15</v>
      </c>
      <c r="B13" s="27"/>
      <c r="C13" s="27"/>
      <c r="D13" s="27"/>
      <c r="E13" s="8">
        <v>0</v>
      </c>
      <c r="F13" s="8">
        <v>0</v>
      </c>
      <c r="G13" s="28">
        <f>E13+F13</f>
        <v>0</v>
      </c>
      <c r="H13" s="28"/>
      <c r="I13" s="28"/>
      <c r="J13" s="8">
        <v>0</v>
      </c>
      <c r="K13" s="8">
        <v>0</v>
      </c>
      <c r="L13" s="28">
        <f t="shared" si="0"/>
        <v>0</v>
      </c>
      <c r="M13" s="29"/>
      <c r="N13" s="79"/>
    </row>
    <row r="14" spans="1:14" s="4" customFormat="1" ht="12.75">
      <c r="A14" s="34" t="s">
        <v>16</v>
      </c>
      <c r="B14" s="35"/>
      <c r="C14" s="35"/>
      <c r="D14" s="35"/>
      <c r="E14" s="10">
        <v>2523583</v>
      </c>
      <c r="F14" s="10">
        <v>-448938</v>
      </c>
      <c r="G14" s="36">
        <v>2074645</v>
      </c>
      <c r="H14" s="36"/>
      <c r="I14" s="36"/>
      <c r="J14" s="10">
        <v>241576</v>
      </c>
      <c r="K14" s="10">
        <v>241576</v>
      </c>
      <c r="L14" s="36">
        <f t="shared" si="0"/>
        <v>1833069</v>
      </c>
      <c r="M14" s="37"/>
      <c r="N14" s="79"/>
    </row>
    <row r="15" spans="1:14" ht="12.75">
      <c r="A15" s="26" t="s">
        <v>17</v>
      </c>
      <c r="B15" s="27"/>
      <c r="C15" s="27"/>
      <c r="D15" s="27"/>
      <c r="E15" s="8">
        <v>0</v>
      </c>
      <c r="F15" s="8">
        <v>0</v>
      </c>
      <c r="G15" s="28">
        <f>E15+F15</f>
        <v>0</v>
      </c>
      <c r="H15" s="28"/>
      <c r="I15" s="28"/>
      <c r="J15" s="8">
        <v>0</v>
      </c>
      <c r="K15" s="8">
        <v>0</v>
      </c>
      <c r="L15" s="28">
        <f t="shared" si="0"/>
        <v>0</v>
      </c>
      <c r="M15" s="29"/>
      <c r="N15" s="79"/>
    </row>
    <row r="16" spans="1:14" ht="12.75">
      <c r="A16" s="26" t="s">
        <v>18</v>
      </c>
      <c r="B16" s="27"/>
      <c r="C16" s="27"/>
      <c r="D16" s="27"/>
      <c r="E16" s="8">
        <v>0</v>
      </c>
      <c r="F16" s="8">
        <v>0</v>
      </c>
      <c r="G16" s="28">
        <v>0</v>
      </c>
      <c r="H16" s="28"/>
      <c r="I16" s="28"/>
      <c r="J16" s="8">
        <v>0</v>
      </c>
      <c r="K16" s="8">
        <v>0</v>
      </c>
      <c r="L16" s="28">
        <f aca="true" t="shared" si="1" ref="L16:L61">G16-J16</f>
        <v>0</v>
      </c>
      <c r="M16" s="29"/>
      <c r="N16" s="79"/>
    </row>
    <row r="17" spans="1:14" s="5" customFormat="1" ht="12.75">
      <c r="A17" s="30" t="s">
        <v>19</v>
      </c>
      <c r="B17" s="31"/>
      <c r="C17" s="31"/>
      <c r="D17" s="31"/>
      <c r="E17" s="9">
        <f>SUM(E18:E26)</f>
        <v>4252091.0600000005</v>
      </c>
      <c r="F17" s="9">
        <f>SUM(F18:F26)</f>
        <v>-1294919.01</v>
      </c>
      <c r="G17" s="32">
        <f>SUM(G18:I26)</f>
        <v>2957172.04</v>
      </c>
      <c r="H17" s="32"/>
      <c r="I17" s="32"/>
      <c r="J17" s="9">
        <f>SUM(J18:J26)</f>
        <v>1251959.71</v>
      </c>
      <c r="K17" s="9">
        <f>SUM(K18:K26)</f>
        <v>1250835.8299999998</v>
      </c>
      <c r="L17" s="32">
        <f t="shared" si="1"/>
        <v>1705212.33</v>
      </c>
      <c r="M17" s="33"/>
      <c r="N17" s="79"/>
    </row>
    <row r="18" spans="1:14" s="4" customFormat="1" ht="12.75">
      <c r="A18" s="34" t="s">
        <v>20</v>
      </c>
      <c r="B18" s="35"/>
      <c r="C18" s="35"/>
      <c r="D18" s="35"/>
      <c r="E18" s="10">
        <v>657773.83</v>
      </c>
      <c r="F18" s="10">
        <v>-103821.02</v>
      </c>
      <c r="G18" s="36">
        <v>553952.81</v>
      </c>
      <c r="H18" s="36"/>
      <c r="I18" s="36"/>
      <c r="J18" s="10">
        <v>294646.56</v>
      </c>
      <c r="K18" s="10">
        <v>294646.56</v>
      </c>
      <c r="L18" s="36">
        <f t="shared" si="1"/>
        <v>259306.25000000006</v>
      </c>
      <c r="M18" s="37"/>
      <c r="N18" s="79"/>
    </row>
    <row r="19" spans="1:14" s="4" customFormat="1" ht="12.75">
      <c r="A19" s="34" t="s">
        <v>21</v>
      </c>
      <c r="B19" s="35"/>
      <c r="C19" s="35"/>
      <c r="D19" s="35"/>
      <c r="E19" s="10">
        <v>2163896.13</v>
      </c>
      <c r="F19" s="10">
        <v>-853818.85</v>
      </c>
      <c r="G19" s="36">
        <v>1310077.28</v>
      </c>
      <c r="H19" s="36"/>
      <c r="I19" s="36"/>
      <c r="J19" s="10">
        <v>521105.19</v>
      </c>
      <c r="K19" s="10">
        <v>521105.19</v>
      </c>
      <c r="L19" s="36">
        <f>G19-J19</f>
        <v>788972.0900000001</v>
      </c>
      <c r="M19" s="37"/>
      <c r="N19" s="79"/>
    </row>
    <row r="20" spans="1:14" s="4" customFormat="1" ht="12.75">
      <c r="A20" s="34" t="s">
        <v>22</v>
      </c>
      <c r="B20" s="35"/>
      <c r="C20" s="35"/>
      <c r="D20" s="35"/>
      <c r="E20" s="10">
        <v>2320</v>
      </c>
      <c r="F20" s="10">
        <v>-2000</v>
      </c>
      <c r="G20" s="36">
        <f>E20+F20</f>
        <v>320</v>
      </c>
      <c r="H20" s="36"/>
      <c r="I20" s="36"/>
      <c r="J20" s="10">
        <v>0</v>
      </c>
      <c r="K20" s="10">
        <v>0</v>
      </c>
      <c r="L20" s="36">
        <f t="shared" si="1"/>
        <v>320</v>
      </c>
      <c r="M20" s="37"/>
      <c r="N20" s="79"/>
    </row>
    <row r="21" spans="1:14" s="4" customFormat="1" ht="12.75">
      <c r="A21" s="34" t="s">
        <v>23</v>
      </c>
      <c r="B21" s="35"/>
      <c r="C21" s="35"/>
      <c r="D21" s="35"/>
      <c r="E21" s="10">
        <v>107585.54</v>
      </c>
      <c r="F21" s="10">
        <v>-4471.38</v>
      </c>
      <c r="G21" s="36">
        <v>103114.16</v>
      </c>
      <c r="H21" s="36"/>
      <c r="I21" s="36"/>
      <c r="J21" s="10">
        <v>39206.85</v>
      </c>
      <c r="K21" s="10">
        <v>39206.85</v>
      </c>
      <c r="L21" s="36">
        <f t="shared" si="1"/>
        <v>63907.310000000005</v>
      </c>
      <c r="M21" s="37"/>
      <c r="N21" s="79"/>
    </row>
    <row r="22" spans="1:14" s="4" customFormat="1" ht="12.75">
      <c r="A22" s="34" t="s">
        <v>24</v>
      </c>
      <c r="B22" s="35"/>
      <c r="C22" s="35"/>
      <c r="D22" s="35"/>
      <c r="E22" s="10">
        <v>662479.85</v>
      </c>
      <c r="F22" s="10">
        <v>-237606.52</v>
      </c>
      <c r="G22" s="36">
        <v>424873.33</v>
      </c>
      <c r="H22" s="36"/>
      <c r="I22" s="36"/>
      <c r="J22" s="10">
        <v>134410.83</v>
      </c>
      <c r="K22" s="10">
        <v>134410.83</v>
      </c>
      <c r="L22" s="36">
        <f t="shared" si="1"/>
        <v>290462.5</v>
      </c>
      <c r="M22" s="37"/>
      <c r="N22" s="79"/>
    </row>
    <row r="23" spans="1:14" s="4" customFormat="1" ht="12.75">
      <c r="A23" s="34" t="s">
        <v>25</v>
      </c>
      <c r="B23" s="35"/>
      <c r="C23" s="35"/>
      <c r="D23" s="35"/>
      <c r="E23" s="10">
        <v>554700</v>
      </c>
      <c r="F23" s="10">
        <v>-130969.8</v>
      </c>
      <c r="G23" s="36">
        <v>423730.19</v>
      </c>
      <c r="H23" s="36"/>
      <c r="I23" s="36"/>
      <c r="J23" s="10">
        <v>189236.25</v>
      </c>
      <c r="K23" s="10">
        <v>188112.37</v>
      </c>
      <c r="L23" s="36">
        <f t="shared" si="1"/>
        <v>234493.94</v>
      </c>
      <c r="M23" s="37"/>
      <c r="N23" s="79"/>
    </row>
    <row r="24" spans="1:14" s="4" customFormat="1" ht="12.75">
      <c r="A24" s="34" t="s">
        <v>26</v>
      </c>
      <c r="B24" s="35"/>
      <c r="C24" s="35"/>
      <c r="D24" s="35"/>
      <c r="E24" s="10">
        <v>10500</v>
      </c>
      <c r="F24" s="10">
        <v>1656.85</v>
      </c>
      <c r="G24" s="36">
        <v>12156.85</v>
      </c>
      <c r="H24" s="36"/>
      <c r="I24" s="36"/>
      <c r="J24" s="10">
        <v>1656.85</v>
      </c>
      <c r="K24" s="10">
        <v>1656.85</v>
      </c>
      <c r="L24" s="36">
        <f>G24-J24</f>
        <v>10500</v>
      </c>
      <c r="M24" s="37"/>
      <c r="N24" s="79"/>
    </row>
    <row r="25" spans="1:14" ht="12.75">
      <c r="A25" s="26" t="s">
        <v>27</v>
      </c>
      <c r="B25" s="27"/>
      <c r="C25" s="27"/>
      <c r="D25" s="27"/>
      <c r="E25" s="8">
        <v>0</v>
      </c>
      <c r="F25" s="8">
        <v>0</v>
      </c>
      <c r="G25" s="28">
        <f>E25+F25</f>
        <v>0</v>
      </c>
      <c r="H25" s="28"/>
      <c r="I25" s="28"/>
      <c r="J25" s="8">
        <v>0</v>
      </c>
      <c r="K25" s="8">
        <v>0</v>
      </c>
      <c r="L25" s="28">
        <f t="shared" si="1"/>
        <v>0</v>
      </c>
      <c r="M25" s="29"/>
      <c r="N25" s="79"/>
    </row>
    <row r="26" spans="1:14" s="4" customFormat="1" ht="12.75">
      <c r="A26" s="34" t="s">
        <v>28</v>
      </c>
      <c r="B26" s="35"/>
      <c r="C26" s="35"/>
      <c r="D26" s="35"/>
      <c r="E26" s="10">
        <v>92835.71</v>
      </c>
      <c r="F26" s="10">
        <v>36111.71</v>
      </c>
      <c r="G26" s="36">
        <v>128947.42</v>
      </c>
      <c r="H26" s="36"/>
      <c r="I26" s="36"/>
      <c r="J26" s="10">
        <v>71697.18</v>
      </c>
      <c r="K26" s="10">
        <v>71697.18</v>
      </c>
      <c r="L26" s="36">
        <f t="shared" si="1"/>
        <v>57250.240000000005</v>
      </c>
      <c r="M26" s="37"/>
      <c r="N26" s="79"/>
    </row>
    <row r="27" spans="1:14" s="5" customFormat="1" ht="12.75">
      <c r="A27" s="30" t="s">
        <v>29</v>
      </c>
      <c r="B27" s="31"/>
      <c r="C27" s="31"/>
      <c r="D27" s="31"/>
      <c r="E27" s="9">
        <f>SUM(E28:E36)</f>
        <v>4500841.64</v>
      </c>
      <c r="F27" s="9">
        <f>SUM(F28:F36)</f>
        <v>-324405.34</v>
      </c>
      <c r="G27" s="32">
        <f>SUM(G28:I36)</f>
        <v>4176436.3099999996</v>
      </c>
      <c r="H27" s="32"/>
      <c r="I27" s="32"/>
      <c r="J27" s="9">
        <f>SUM(J28:J36)</f>
        <v>2222393.11</v>
      </c>
      <c r="K27" s="9">
        <f>SUM(K28:K36)</f>
        <v>2222393.11</v>
      </c>
      <c r="L27" s="32">
        <f>SUM(L28:M36)</f>
        <v>1954043.2000000002</v>
      </c>
      <c r="M27" s="33"/>
      <c r="N27" s="79"/>
    </row>
    <row r="28" spans="1:14" s="4" customFormat="1" ht="12.75">
      <c r="A28" s="34" t="s">
        <v>30</v>
      </c>
      <c r="B28" s="35"/>
      <c r="C28" s="35"/>
      <c r="D28" s="35"/>
      <c r="E28" s="10">
        <v>763104.33</v>
      </c>
      <c r="F28" s="10">
        <v>243.63</v>
      </c>
      <c r="G28" s="36">
        <v>763347.96</v>
      </c>
      <c r="H28" s="36"/>
      <c r="I28" s="36"/>
      <c r="J28" s="10">
        <v>349321.97</v>
      </c>
      <c r="K28" s="10">
        <v>349321.97</v>
      </c>
      <c r="L28" s="36">
        <f t="shared" si="1"/>
        <v>414025.99</v>
      </c>
      <c r="M28" s="37"/>
      <c r="N28" s="79"/>
    </row>
    <row r="29" spans="1:14" s="4" customFormat="1" ht="12.75">
      <c r="A29" s="34" t="s">
        <v>31</v>
      </c>
      <c r="B29" s="35"/>
      <c r="C29" s="35"/>
      <c r="D29" s="35"/>
      <c r="E29" s="10">
        <v>453001.44</v>
      </c>
      <c r="F29" s="10">
        <v>312233.21</v>
      </c>
      <c r="G29" s="36">
        <v>765234.65</v>
      </c>
      <c r="H29" s="36"/>
      <c r="I29" s="36"/>
      <c r="J29" s="10">
        <v>405208.2</v>
      </c>
      <c r="K29" s="10">
        <v>405208.2</v>
      </c>
      <c r="L29" s="36">
        <f t="shared" si="1"/>
        <v>360026.45</v>
      </c>
      <c r="M29" s="37"/>
      <c r="N29" s="79"/>
    </row>
    <row r="30" spans="1:14" s="4" customFormat="1" ht="12.75">
      <c r="A30" s="34" t="s">
        <v>32</v>
      </c>
      <c r="B30" s="35"/>
      <c r="C30" s="35"/>
      <c r="D30" s="35"/>
      <c r="E30" s="10">
        <v>353482.26</v>
      </c>
      <c r="F30" s="10">
        <v>64673.94</v>
      </c>
      <c r="G30" s="36">
        <v>418156.2</v>
      </c>
      <c r="H30" s="36"/>
      <c r="I30" s="36"/>
      <c r="J30" s="10">
        <v>176096.65</v>
      </c>
      <c r="K30" s="10">
        <v>176096.65</v>
      </c>
      <c r="L30" s="36">
        <f t="shared" si="1"/>
        <v>242059.55000000002</v>
      </c>
      <c r="M30" s="37"/>
      <c r="N30" s="79"/>
    </row>
    <row r="31" spans="1:14" s="4" customFormat="1" ht="12.75">
      <c r="A31" s="34" t="s">
        <v>33</v>
      </c>
      <c r="B31" s="35"/>
      <c r="C31" s="35"/>
      <c r="D31" s="35"/>
      <c r="E31" s="10">
        <v>92796.86</v>
      </c>
      <c r="F31" s="10">
        <v>12557.74</v>
      </c>
      <c r="G31" s="36">
        <v>105354.6</v>
      </c>
      <c r="H31" s="36"/>
      <c r="I31" s="36"/>
      <c r="J31" s="10">
        <v>45340.5</v>
      </c>
      <c r="K31" s="10">
        <v>45340.5</v>
      </c>
      <c r="L31" s="36">
        <f t="shared" si="1"/>
        <v>60014.100000000006</v>
      </c>
      <c r="M31" s="37"/>
      <c r="N31" s="79"/>
    </row>
    <row r="32" spans="1:14" s="4" customFormat="1" ht="12.75">
      <c r="A32" s="34" t="s">
        <v>34</v>
      </c>
      <c r="B32" s="35"/>
      <c r="C32" s="35"/>
      <c r="D32" s="35"/>
      <c r="E32" s="10">
        <v>454713.78</v>
      </c>
      <c r="F32" s="10">
        <v>29748.05</v>
      </c>
      <c r="G32" s="36">
        <v>484461.83</v>
      </c>
      <c r="H32" s="36"/>
      <c r="I32" s="36"/>
      <c r="J32" s="10">
        <v>335024.27</v>
      </c>
      <c r="K32" s="10">
        <v>335024.27</v>
      </c>
      <c r="L32" s="36">
        <f t="shared" si="1"/>
        <v>149437.56</v>
      </c>
      <c r="M32" s="37"/>
      <c r="N32" s="79"/>
    </row>
    <row r="33" spans="1:14" ht="12.75">
      <c r="A33" s="26" t="s">
        <v>35</v>
      </c>
      <c r="B33" s="27"/>
      <c r="C33" s="27"/>
      <c r="D33" s="27"/>
      <c r="E33" s="8">
        <v>0</v>
      </c>
      <c r="F33" s="8">
        <v>0</v>
      </c>
      <c r="G33" s="28">
        <f aca="true" t="shared" si="2" ref="G29:G36">E33+F33</f>
        <v>0</v>
      </c>
      <c r="H33" s="28"/>
      <c r="I33" s="28"/>
      <c r="J33" s="8">
        <v>0</v>
      </c>
      <c r="K33" s="8">
        <v>0</v>
      </c>
      <c r="L33" s="28">
        <f t="shared" si="1"/>
        <v>0</v>
      </c>
      <c r="M33" s="29"/>
      <c r="N33" s="79"/>
    </row>
    <row r="34" spans="1:14" s="4" customFormat="1" ht="12.75">
      <c r="A34" s="34" t="s">
        <v>36</v>
      </c>
      <c r="B34" s="35"/>
      <c r="C34" s="35"/>
      <c r="D34" s="35"/>
      <c r="E34" s="10">
        <v>112204.76</v>
      </c>
      <c r="F34" s="10">
        <v>-41448.49</v>
      </c>
      <c r="G34" s="36">
        <v>70756.28</v>
      </c>
      <c r="H34" s="36"/>
      <c r="I34" s="36"/>
      <c r="J34" s="10">
        <v>2389.01</v>
      </c>
      <c r="K34" s="10">
        <v>2389.01</v>
      </c>
      <c r="L34" s="36">
        <f t="shared" si="1"/>
        <v>68367.27</v>
      </c>
      <c r="M34" s="37"/>
      <c r="N34" s="79"/>
    </row>
    <row r="35" spans="1:14" s="4" customFormat="1" ht="12.75">
      <c r="A35" s="34" t="s">
        <v>37</v>
      </c>
      <c r="B35" s="35"/>
      <c r="C35" s="35"/>
      <c r="D35" s="35"/>
      <c r="E35" s="10">
        <v>868273.52</v>
      </c>
      <c r="F35" s="10">
        <v>-649189.02</v>
      </c>
      <c r="G35" s="36">
        <v>219084.5</v>
      </c>
      <c r="H35" s="36"/>
      <c r="I35" s="36"/>
      <c r="J35" s="10">
        <v>81790.51</v>
      </c>
      <c r="K35" s="10">
        <v>81790.51</v>
      </c>
      <c r="L35" s="36">
        <f t="shared" si="1"/>
        <v>137293.99</v>
      </c>
      <c r="M35" s="37"/>
      <c r="N35" s="79"/>
    </row>
    <row r="36" spans="1:14" ht="12.75">
      <c r="A36" s="26" t="s">
        <v>38</v>
      </c>
      <c r="B36" s="27"/>
      <c r="C36" s="27"/>
      <c r="D36" s="27"/>
      <c r="E36" s="8">
        <v>1403264.69</v>
      </c>
      <c r="F36" s="8">
        <v>-53224.4</v>
      </c>
      <c r="G36" s="28">
        <v>1350040.29</v>
      </c>
      <c r="H36" s="28"/>
      <c r="I36" s="28"/>
      <c r="J36" s="8">
        <v>827222</v>
      </c>
      <c r="K36" s="8">
        <v>827222</v>
      </c>
      <c r="L36" s="28">
        <f t="shared" si="1"/>
        <v>522818.29000000004</v>
      </c>
      <c r="M36" s="29"/>
      <c r="N36" s="79"/>
    </row>
    <row r="37" spans="1:14" s="5" customFormat="1" ht="12.75">
      <c r="A37" s="30" t="s">
        <v>39</v>
      </c>
      <c r="B37" s="31"/>
      <c r="C37" s="31"/>
      <c r="D37" s="31"/>
      <c r="E37" s="9">
        <f>SUM(E38:E40)</f>
        <v>959286.5</v>
      </c>
      <c r="F37" s="9">
        <f>SUM(F38:F40)</f>
        <v>-412399.43</v>
      </c>
      <c r="G37" s="32">
        <f>SUM(G38:I40)</f>
        <v>546887.07</v>
      </c>
      <c r="H37" s="32"/>
      <c r="I37" s="32"/>
      <c r="J37" s="9">
        <f>SUM(J38:J40)</f>
        <v>448899.39</v>
      </c>
      <c r="K37" s="9">
        <f>SUM(K38:K40)</f>
        <v>448899.39</v>
      </c>
      <c r="L37" s="32">
        <f>SUM(L38:M40)</f>
        <v>97987.67999999993</v>
      </c>
      <c r="M37" s="33"/>
      <c r="N37" s="79"/>
    </row>
    <row r="38" spans="1:14" ht="12.75">
      <c r="A38" s="26" t="s">
        <v>40</v>
      </c>
      <c r="B38" s="27"/>
      <c r="C38" s="27"/>
      <c r="D38" s="27"/>
      <c r="E38" s="8">
        <v>0</v>
      </c>
      <c r="F38" s="8">
        <v>0</v>
      </c>
      <c r="G38" s="28">
        <v>0</v>
      </c>
      <c r="H38" s="28"/>
      <c r="I38" s="28"/>
      <c r="J38" s="8">
        <v>0</v>
      </c>
      <c r="K38" s="8">
        <v>0</v>
      </c>
      <c r="L38" s="28">
        <f t="shared" si="1"/>
        <v>0</v>
      </c>
      <c r="M38" s="29"/>
      <c r="N38" s="79"/>
    </row>
    <row r="39" spans="1:14" s="4" customFormat="1" ht="12.75">
      <c r="A39" s="34" t="s">
        <v>41</v>
      </c>
      <c r="B39" s="35"/>
      <c r="C39" s="35"/>
      <c r="D39" s="35"/>
      <c r="E39" s="10">
        <f>2875398.5-1916112</f>
        <v>959286.5</v>
      </c>
      <c r="F39" s="10">
        <v>-412399.43</v>
      </c>
      <c r="G39" s="36">
        <v>546887.07</v>
      </c>
      <c r="H39" s="36"/>
      <c r="I39" s="36"/>
      <c r="J39" s="10">
        <v>448899.39</v>
      </c>
      <c r="K39" s="10">
        <v>448899.39</v>
      </c>
      <c r="L39" s="36">
        <f t="shared" si="1"/>
        <v>97987.67999999993</v>
      </c>
      <c r="M39" s="37"/>
      <c r="N39" s="79"/>
    </row>
    <row r="40" spans="1:14" ht="12.75">
      <c r="A40" s="26" t="s">
        <v>42</v>
      </c>
      <c r="B40" s="27"/>
      <c r="C40" s="27"/>
      <c r="D40" s="27"/>
      <c r="E40" s="8">
        <v>0</v>
      </c>
      <c r="F40" s="8">
        <v>0</v>
      </c>
      <c r="G40" s="28">
        <v>0</v>
      </c>
      <c r="H40" s="28"/>
      <c r="I40" s="28"/>
      <c r="J40" s="8">
        <v>0</v>
      </c>
      <c r="K40" s="8">
        <v>0</v>
      </c>
      <c r="L40" s="28">
        <f t="shared" si="1"/>
        <v>0</v>
      </c>
      <c r="M40" s="29"/>
      <c r="N40" s="79"/>
    </row>
    <row r="41" spans="1:14" s="5" customFormat="1" ht="12.75">
      <c r="A41" s="30" t="s">
        <v>43</v>
      </c>
      <c r="B41" s="31"/>
      <c r="C41" s="31"/>
      <c r="D41" s="31"/>
      <c r="E41" s="9">
        <f>SUM(E42:E50)</f>
        <v>123396</v>
      </c>
      <c r="F41" s="9">
        <f>SUM(F42:F50)</f>
        <v>-109916</v>
      </c>
      <c r="G41" s="32">
        <f>SUM(G42:I50)</f>
        <v>13480</v>
      </c>
      <c r="H41" s="32"/>
      <c r="I41" s="32"/>
      <c r="J41" s="9">
        <f>SUM(J42:J50)</f>
        <v>0</v>
      </c>
      <c r="K41" s="9">
        <f>SUM(K42:K50)</f>
        <v>0</v>
      </c>
      <c r="L41" s="32">
        <f t="shared" si="1"/>
        <v>13480</v>
      </c>
      <c r="M41" s="33"/>
      <c r="N41" s="79"/>
    </row>
    <row r="42" spans="1:14" s="4" customFormat="1" ht="12.75">
      <c r="A42" s="34" t="s">
        <v>44</v>
      </c>
      <c r="B42" s="35"/>
      <c r="C42" s="35"/>
      <c r="D42" s="35"/>
      <c r="E42" s="10">
        <v>21100</v>
      </c>
      <c r="F42" s="10">
        <v>-8100</v>
      </c>
      <c r="G42" s="36">
        <f>E42+F42</f>
        <v>13000</v>
      </c>
      <c r="H42" s="36"/>
      <c r="I42" s="36"/>
      <c r="J42" s="10">
        <v>0</v>
      </c>
      <c r="K42" s="10">
        <v>0</v>
      </c>
      <c r="L42" s="36">
        <f t="shared" si="1"/>
        <v>13000</v>
      </c>
      <c r="M42" s="37"/>
      <c r="N42" s="79"/>
    </row>
    <row r="43" spans="1:14" ht="12.75">
      <c r="A43" s="26" t="s">
        <v>45</v>
      </c>
      <c r="B43" s="27"/>
      <c r="C43" s="27"/>
      <c r="D43" s="27"/>
      <c r="E43" s="8">
        <v>0</v>
      </c>
      <c r="F43" s="8">
        <v>0</v>
      </c>
      <c r="G43" s="28">
        <f>E43+F43</f>
        <v>0</v>
      </c>
      <c r="H43" s="28"/>
      <c r="I43" s="28"/>
      <c r="J43" s="8">
        <v>0</v>
      </c>
      <c r="K43" s="8">
        <v>0</v>
      </c>
      <c r="L43" s="28">
        <f t="shared" si="1"/>
        <v>0</v>
      </c>
      <c r="M43" s="29"/>
      <c r="N43" s="79"/>
    </row>
    <row r="44" spans="1:14" s="4" customFormat="1" ht="12.75">
      <c r="A44" s="34" t="s">
        <v>46</v>
      </c>
      <c r="B44" s="35"/>
      <c r="C44" s="35"/>
      <c r="D44" s="35"/>
      <c r="E44" s="10">
        <v>102296</v>
      </c>
      <c r="F44" s="10">
        <v>-101816</v>
      </c>
      <c r="G44" s="36">
        <v>480</v>
      </c>
      <c r="H44" s="36"/>
      <c r="I44" s="36"/>
      <c r="J44" s="10">
        <v>0</v>
      </c>
      <c r="K44" s="10">
        <v>0</v>
      </c>
      <c r="L44" s="36">
        <f t="shared" si="1"/>
        <v>480</v>
      </c>
      <c r="M44" s="37"/>
      <c r="N44" s="79"/>
    </row>
    <row r="45" spans="1:14" ht="12.75">
      <c r="A45" s="26" t="s">
        <v>47</v>
      </c>
      <c r="B45" s="27"/>
      <c r="C45" s="27"/>
      <c r="D45" s="27"/>
      <c r="E45" s="8">
        <v>0</v>
      </c>
      <c r="F45" s="8">
        <v>0</v>
      </c>
      <c r="G45" s="28">
        <f aca="true" t="shared" si="3" ref="G44:G49">E45+F45</f>
        <v>0</v>
      </c>
      <c r="H45" s="28"/>
      <c r="I45" s="28"/>
      <c r="J45" s="8">
        <v>0</v>
      </c>
      <c r="K45" s="8">
        <v>0</v>
      </c>
      <c r="L45" s="28">
        <f t="shared" si="1"/>
        <v>0</v>
      </c>
      <c r="M45" s="29"/>
      <c r="N45" s="79"/>
    </row>
    <row r="46" spans="1:14" ht="12.75">
      <c r="A46" s="26" t="s">
        <v>48</v>
      </c>
      <c r="B46" s="27"/>
      <c r="C46" s="27"/>
      <c r="D46" s="27"/>
      <c r="E46" s="8">
        <v>0</v>
      </c>
      <c r="F46" s="8">
        <v>0</v>
      </c>
      <c r="G46" s="28">
        <f t="shared" si="3"/>
        <v>0</v>
      </c>
      <c r="H46" s="28"/>
      <c r="I46" s="28"/>
      <c r="J46" s="8">
        <v>0</v>
      </c>
      <c r="K46" s="8">
        <v>0</v>
      </c>
      <c r="L46" s="28">
        <f t="shared" si="1"/>
        <v>0</v>
      </c>
      <c r="M46" s="29"/>
      <c r="N46" s="79"/>
    </row>
    <row r="47" spans="1:17" ht="12.75">
      <c r="A47" s="26" t="s">
        <v>49</v>
      </c>
      <c r="B47" s="27"/>
      <c r="C47" s="27"/>
      <c r="D47" s="27"/>
      <c r="E47" s="8">
        <v>0</v>
      </c>
      <c r="F47" s="8">
        <v>0</v>
      </c>
      <c r="G47" s="28">
        <f t="shared" si="3"/>
        <v>0</v>
      </c>
      <c r="H47" s="28"/>
      <c r="I47" s="28"/>
      <c r="J47" s="8">
        <v>0</v>
      </c>
      <c r="K47" s="8">
        <v>0</v>
      </c>
      <c r="L47" s="28">
        <f t="shared" si="1"/>
        <v>0</v>
      </c>
      <c r="M47" s="29"/>
      <c r="Q47" s="6"/>
    </row>
    <row r="48" spans="1:17" ht="12.75">
      <c r="A48" s="26" t="s">
        <v>50</v>
      </c>
      <c r="B48" s="27"/>
      <c r="C48" s="27"/>
      <c r="D48" s="27"/>
      <c r="E48" s="8">
        <v>0</v>
      </c>
      <c r="F48" s="8">
        <v>0</v>
      </c>
      <c r="G48" s="28">
        <f t="shared" si="3"/>
        <v>0</v>
      </c>
      <c r="H48" s="28"/>
      <c r="I48" s="28"/>
      <c r="J48" s="8">
        <v>0</v>
      </c>
      <c r="K48" s="8">
        <v>0</v>
      </c>
      <c r="L48" s="28">
        <f t="shared" si="1"/>
        <v>0</v>
      </c>
      <c r="M48" s="29"/>
      <c r="Q48" s="6"/>
    </row>
    <row r="49" spans="1:17" ht="12.75">
      <c r="A49" s="26" t="s">
        <v>51</v>
      </c>
      <c r="B49" s="27"/>
      <c r="C49" s="27"/>
      <c r="D49" s="27"/>
      <c r="E49" s="8">
        <v>0</v>
      </c>
      <c r="F49" s="8">
        <v>0</v>
      </c>
      <c r="G49" s="28">
        <f t="shared" si="3"/>
        <v>0</v>
      </c>
      <c r="H49" s="28"/>
      <c r="I49" s="28"/>
      <c r="J49" s="8">
        <v>0</v>
      </c>
      <c r="K49" s="8">
        <v>0</v>
      </c>
      <c r="L49" s="28">
        <f t="shared" si="1"/>
        <v>0</v>
      </c>
      <c r="M49" s="29"/>
      <c r="Q49" s="6"/>
    </row>
    <row r="50" spans="1:13" ht="12.75">
      <c r="A50" s="26" t="s">
        <v>52</v>
      </c>
      <c r="B50" s="27"/>
      <c r="C50" s="27"/>
      <c r="D50" s="27"/>
      <c r="E50" s="8">
        <v>0</v>
      </c>
      <c r="F50" s="8">
        <v>0</v>
      </c>
      <c r="G50" s="28">
        <v>0</v>
      </c>
      <c r="H50" s="28"/>
      <c r="I50" s="28"/>
      <c r="J50" s="8">
        <v>0</v>
      </c>
      <c r="K50" s="8">
        <v>0</v>
      </c>
      <c r="L50" s="28">
        <f t="shared" si="1"/>
        <v>0</v>
      </c>
      <c r="M50" s="29"/>
    </row>
    <row r="51" spans="1:13" s="5" customFormat="1" ht="12.75">
      <c r="A51" s="30" t="s">
        <v>53</v>
      </c>
      <c r="B51" s="31"/>
      <c r="C51" s="31"/>
      <c r="D51" s="31"/>
      <c r="E51" s="9">
        <v>0</v>
      </c>
      <c r="F51" s="9">
        <v>0</v>
      </c>
      <c r="G51" s="32">
        <v>0</v>
      </c>
      <c r="H51" s="32"/>
      <c r="I51" s="32"/>
      <c r="J51" s="9">
        <v>0</v>
      </c>
      <c r="K51" s="9">
        <v>0</v>
      </c>
      <c r="L51" s="32">
        <f t="shared" si="1"/>
        <v>0</v>
      </c>
      <c r="M51" s="33"/>
    </row>
    <row r="52" spans="1:13" ht="12.75">
      <c r="A52" s="26" t="s">
        <v>54</v>
      </c>
      <c r="B52" s="27"/>
      <c r="C52" s="27"/>
      <c r="D52" s="27"/>
      <c r="E52" s="8">
        <v>0</v>
      </c>
      <c r="F52" s="8">
        <v>0</v>
      </c>
      <c r="G52" s="28">
        <v>0</v>
      </c>
      <c r="H52" s="28"/>
      <c r="I52" s="28"/>
      <c r="J52" s="8">
        <v>0</v>
      </c>
      <c r="K52" s="8">
        <v>0</v>
      </c>
      <c r="L52" s="28">
        <f t="shared" si="1"/>
        <v>0</v>
      </c>
      <c r="M52" s="29"/>
    </row>
    <row r="53" spans="1:15" ht="12.75">
      <c r="A53" s="26" t="s">
        <v>55</v>
      </c>
      <c r="B53" s="27"/>
      <c r="C53" s="27"/>
      <c r="D53" s="27"/>
      <c r="E53" s="8">
        <v>0</v>
      </c>
      <c r="F53" s="8">
        <v>0</v>
      </c>
      <c r="G53" s="28">
        <v>0</v>
      </c>
      <c r="H53" s="28"/>
      <c r="I53" s="28"/>
      <c r="J53" s="8">
        <v>0</v>
      </c>
      <c r="K53" s="8">
        <v>0</v>
      </c>
      <c r="L53" s="28">
        <f t="shared" si="1"/>
        <v>0</v>
      </c>
      <c r="M53" s="29"/>
      <c r="O53" s="6"/>
    </row>
    <row r="54" spans="1:13" s="5" customFormat="1" ht="12.75">
      <c r="A54" s="30" t="s">
        <v>56</v>
      </c>
      <c r="B54" s="31"/>
      <c r="C54" s="31"/>
      <c r="D54" s="31"/>
      <c r="E54" s="9">
        <v>0</v>
      </c>
      <c r="F54" s="9">
        <v>0</v>
      </c>
      <c r="G54" s="32">
        <v>0</v>
      </c>
      <c r="H54" s="32"/>
      <c r="I54" s="32"/>
      <c r="J54" s="9">
        <v>0</v>
      </c>
      <c r="K54" s="9">
        <v>0</v>
      </c>
      <c r="L54" s="32">
        <f t="shared" si="1"/>
        <v>0</v>
      </c>
      <c r="M54" s="33"/>
    </row>
    <row r="55" spans="1:13" ht="12.75">
      <c r="A55" s="26" t="s">
        <v>57</v>
      </c>
      <c r="B55" s="27"/>
      <c r="C55" s="27"/>
      <c r="D55" s="27"/>
      <c r="E55" s="8">
        <v>0</v>
      </c>
      <c r="F55" s="8">
        <v>0</v>
      </c>
      <c r="G55" s="28">
        <v>0</v>
      </c>
      <c r="H55" s="28"/>
      <c r="I55" s="28"/>
      <c r="J55" s="8">
        <v>0</v>
      </c>
      <c r="K55" s="8">
        <v>0</v>
      </c>
      <c r="L55" s="28">
        <f t="shared" si="1"/>
        <v>0</v>
      </c>
      <c r="M55" s="29"/>
    </row>
    <row r="56" spans="1:13" ht="12.75">
      <c r="A56" s="26" t="s">
        <v>58</v>
      </c>
      <c r="B56" s="27"/>
      <c r="C56" s="27"/>
      <c r="D56" s="27"/>
      <c r="E56" s="8">
        <v>0</v>
      </c>
      <c r="F56" s="8">
        <v>0</v>
      </c>
      <c r="G56" s="28">
        <v>0</v>
      </c>
      <c r="H56" s="28"/>
      <c r="I56" s="28"/>
      <c r="J56" s="8">
        <v>0</v>
      </c>
      <c r="K56" s="8">
        <v>0</v>
      </c>
      <c r="L56" s="28">
        <f t="shared" si="1"/>
        <v>0</v>
      </c>
      <c r="M56" s="29"/>
    </row>
    <row r="57" spans="1:13" ht="12.75">
      <c r="A57" s="26" t="s">
        <v>59</v>
      </c>
      <c r="B57" s="27"/>
      <c r="C57" s="27"/>
      <c r="D57" s="27"/>
      <c r="E57" s="8">
        <v>0</v>
      </c>
      <c r="F57" s="8">
        <v>0</v>
      </c>
      <c r="G57" s="28">
        <v>0</v>
      </c>
      <c r="H57" s="28"/>
      <c r="I57" s="28"/>
      <c r="J57" s="8">
        <v>0</v>
      </c>
      <c r="K57" s="8">
        <v>0</v>
      </c>
      <c r="L57" s="28">
        <f t="shared" si="1"/>
        <v>0</v>
      </c>
      <c r="M57" s="29"/>
    </row>
    <row r="58" spans="1:13" s="5" customFormat="1" ht="12.75">
      <c r="A58" s="30" t="s">
        <v>60</v>
      </c>
      <c r="B58" s="31"/>
      <c r="C58" s="31"/>
      <c r="D58" s="31"/>
      <c r="E58" s="9">
        <v>0</v>
      </c>
      <c r="F58" s="9">
        <v>0</v>
      </c>
      <c r="G58" s="32">
        <v>0</v>
      </c>
      <c r="H58" s="32"/>
      <c r="I58" s="32"/>
      <c r="J58" s="9">
        <v>0</v>
      </c>
      <c r="K58" s="9">
        <v>0</v>
      </c>
      <c r="L58" s="32">
        <f t="shared" si="1"/>
        <v>0</v>
      </c>
      <c r="M58" s="33"/>
    </row>
    <row r="59" spans="1:13" ht="12.75">
      <c r="A59" s="26" t="s">
        <v>61</v>
      </c>
      <c r="B59" s="27"/>
      <c r="C59" s="27"/>
      <c r="D59" s="27"/>
      <c r="E59" s="8">
        <v>0</v>
      </c>
      <c r="F59" s="8">
        <v>0</v>
      </c>
      <c r="G59" s="28">
        <v>0</v>
      </c>
      <c r="H59" s="28"/>
      <c r="I59" s="28"/>
      <c r="J59" s="8">
        <v>0</v>
      </c>
      <c r="K59" s="8">
        <v>0</v>
      </c>
      <c r="L59" s="28">
        <f t="shared" si="1"/>
        <v>0</v>
      </c>
      <c r="M59" s="29"/>
    </row>
    <row r="60" spans="1:13" ht="12.75">
      <c r="A60" s="26" t="s">
        <v>62</v>
      </c>
      <c r="B60" s="27"/>
      <c r="C60" s="27"/>
      <c r="D60" s="27"/>
      <c r="E60" s="8">
        <v>0</v>
      </c>
      <c r="F60" s="8">
        <v>0</v>
      </c>
      <c r="G60" s="28">
        <v>0</v>
      </c>
      <c r="H60" s="28"/>
      <c r="I60" s="28"/>
      <c r="J60" s="8">
        <v>0</v>
      </c>
      <c r="K60" s="8">
        <v>0</v>
      </c>
      <c r="L60" s="28">
        <f t="shared" si="1"/>
        <v>0</v>
      </c>
      <c r="M60" s="29"/>
    </row>
    <row r="61" spans="1:13" ht="12.75">
      <c r="A61" s="26" t="s">
        <v>63</v>
      </c>
      <c r="B61" s="27"/>
      <c r="C61" s="27"/>
      <c r="D61" s="27"/>
      <c r="E61" s="8">
        <v>0</v>
      </c>
      <c r="F61" s="8">
        <v>0</v>
      </c>
      <c r="G61" s="28">
        <v>0</v>
      </c>
      <c r="H61" s="28"/>
      <c r="I61" s="28"/>
      <c r="J61" s="8">
        <v>0</v>
      </c>
      <c r="K61" s="8">
        <v>0</v>
      </c>
      <c r="L61" s="28">
        <f t="shared" si="1"/>
        <v>0</v>
      </c>
      <c r="M61" s="29"/>
    </row>
    <row r="62" spans="1:15" ht="13.5" thickBot="1">
      <c r="A62" s="17" t="s">
        <v>64</v>
      </c>
      <c r="B62" s="18"/>
      <c r="C62" s="18"/>
      <c r="D62" s="18"/>
      <c r="E62" s="11">
        <f>SUM(E9+E17+E27+E37+E41)</f>
        <v>34682537</v>
      </c>
      <c r="F62" s="11">
        <f>F9+F17+F27+F37+F41</f>
        <v>-9744615.78</v>
      </c>
      <c r="G62" s="19">
        <f>G9+G17+G27+G37+G41</f>
        <v>24937921.22</v>
      </c>
      <c r="H62" s="19"/>
      <c r="I62" s="19"/>
      <c r="J62" s="11">
        <f>SUM(J9+J17+J27+J37+J41)</f>
        <v>12439481.21</v>
      </c>
      <c r="K62" s="11">
        <f>SUM(K9+K17+K27+K37+K41)</f>
        <v>12438357.33</v>
      </c>
      <c r="L62" s="19">
        <f>SUM(L9+L17+L27+L37+L41)</f>
        <v>12498440.010000002</v>
      </c>
      <c r="M62" s="20"/>
      <c r="O62" s="6"/>
    </row>
    <row r="63" spans="1:13" ht="13.5" thickBot="1">
      <c r="A63" s="23" t="s">
        <v>65</v>
      </c>
      <c r="B63" s="24"/>
      <c r="C63" s="24"/>
      <c r="D63" s="25"/>
      <c r="E63" s="63"/>
      <c r="F63" s="64"/>
      <c r="G63" s="64"/>
      <c r="H63" s="64"/>
      <c r="I63" s="64"/>
      <c r="J63" s="64"/>
      <c r="K63" s="64"/>
      <c r="L63" s="64"/>
      <c r="M63" s="65"/>
    </row>
    <row r="64" spans="1:13" s="5" customFormat="1" ht="12.75">
      <c r="A64" s="66" t="s">
        <v>11</v>
      </c>
      <c r="B64" s="67"/>
      <c r="C64" s="67"/>
      <c r="D64" s="67"/>
      <c r="E64" s="9">
        <v>0</v>
      </c>
      <c r="F64" s="9">
        <f>SUM(F65:F69)</f>
        <v>7602976</v>
      </c>
      <c r="G64" s="68">
        <f>SUM(G65:I69)</f>
        <v>7602976</v>
      </c>
      <c r="H64" s="68"/>
      <c r="I64" s="68"/>
      <c r="J64" s="16"/>
      <c r="K64" s="16"/>
      <c r="L64" s="16"/>
      <c r="M64" s="15"/>
    </row>
    <row r="65" spans="1:13" ht="12.75">
      <c r="A65" s="26" t="s">
        <v>12</v>
      </c>
      <c r="B65" s="27"/>
      <c r="C65" s="27"/>
      <c r="D65" s="27"/>
      <c r="E65" s="8">
        <v>0</v>
      </c>
      <c r="F65" s="8">
        <v>4980325</v>
      </c>
      <c r="G65" s="28">
        <v>4980325</v>
      </c>
      <c r="H65" s="28"/>
      <c r="I65" s="28"/>
      <c r="J65" s="8">
        <v>4980325</v>
      </c>
      <c r="K65" s="8">
        <v>4980325</v>
      </c>
      <c r="L65" s="28">
        <v>0</v>
      </c>
      <c r="M65" s="29"/>
    </row>
    <row r="66" spans="1:13" ht="12.75">
      <c r="A66" s="26" t="s">
        <v>13</v>
      </c>
      <c r="B66" s="27"/>
      <c r="C66" s="27"/>
      <c r="D66" s="27"/>
      <c r="E66" s="8">
        <v>0</v>
      </c>
      <c r="F66" s="8">
        <v>240172</v>
      </c>
      <c r="G66" s="28">
        <f>E66+F66</f>
        <v>240172</v>
      </c>
      <c r="H66" s="28"/>
      <c r="I66" s="28"/>
      <c r="J66" s="8">
        <v>240172</v>
      </c>
      <c r="K66" s="8">
        <v>240172</v>
      </c>
      <c r="L66" s="28">
        <v>0</v>
      </c>
      <c r="M66" s="29"/>
    </row>
    <row r="67" spans="1:13" ht="12.75">
      <c r="A67" s="26" t="s">
        <v>14</v>
      </c>
      <c r="B67" s="27"/>
      <c r="C67" s="27"/>
      <c r="D67" s="27"/>
      <c r="E67" s="8">
        <v>0</v>
      </c>
      <c r="F67" s="8">
        <v>1933541</v>
      </c>
      <c r="G67" s="28">
        <v>1933541</v>
      </c>
      <c r="H67" s="28"/>
      <c r="I67" s="28"/>
      <c r="J67" s="8">
        <v>1933541</v>
      </c>
      <c r="K67" s="8">
        <v>1933541</v>
      </c>
      <c r="L67" s="28">
        <v>0</v>
      </c>
      <c r="M67" s="29"/>
    </row>
    <row r="68" spans="1:13" ht="12.75">
      <c r="A68" s="26" t="s">
        <v>15</v>
      </c>
      <c r="B68" s="27"/>
      <c r="C68" s="27"/>
      <c r="D68" s="27"/>
      <c r="E68" s="8">
        <v>0</v>
      </c>
      <c r="F68" s="8">
        <v>0</v>
      </c>
      <c r="G68" s="28">
        <f>E68+F68</f>
        <v>0</v>
      </c>
      <c r="H68" s="28"/>
      <c r="I68" s="28"/>
      <c r="J68" s="8">
        <v>0</v>
      </c>
      <c r="K68" s="8">
        <v>0</v>
      </c>
      <c r="L68" s="28">
        <v>0</v>
      </c>
      <c r="M68" s="29"/>
    </row>
    <row r="69" spans="1:13" ht="12.75">
      <c r="A69" s="26" t="s">
        <v>16</v>
      </c>
      <c r="B69" s="27"/>
      <c r="C69" s="27"/>
      <c r="D69" s="27"/>
      <c r="E69" s="8">
        <v>0</v>
      </c>
      <c r="F69" s="8">
        <v>448938</v>
      </c>
      <c r="G69" s="28">
        <f>E69+F69</f>
        <v>448938</v>
      </c>
      <c r="H69" s="28"/>
      <c r="I69" s="28"/>
      <c r="J69" s="8">
        <v>448938</v>
      </c>
      <c r="K69" s="8">
        <v>448938</v>
      </c>
      <c r="L69" s="28">
        <v>0</v>
      </c>
      <c r="M69" s="29"/>
    </row>
    <row r="70" spans="1:13" ht="12.75">
      <c r="A70" s="26" t="s">
        <v>17</v>
      </c>
      <c r="B70" s="27"/>
      <c r="C70" s="27"/>
      <c r="D70" s="27"/>
      <c r="E70" s="8">
        <v>0</v>
      </c>
      <c r="F70" s="8">
        <v>0</v>
      </c>
      <c r="G70" s="28">
        <v>0</v>
      </c>
      <c r="H70" s="28"/>
      <c r="I70" s="28"/>
      <c r="J70" s="8">
        <v>0</v>
      </c>
      <c r="K70" s="8">
        <v>0</v>
      </c>
      <c r="L70" s="28">
        <v>0</v>
      </c>
      <c r="M70" s="29"/>
    </row>
    <row r="71" spans="1:15" ht="12.75">
      <c r="A71" s="26" t="s">
        <v>18</v>
      </c>
      <c r="B71" s="27"/>
      <c r="C71" s="27"/>
      <c r="D71" s="27"/>
      <c r="E71" s="8">
        <v>0</v>
      </c>
      <c r="F71" s="8">
        <v>0</v>
      </c>
      <c r="G71" s="28">
        <v>0</v>
      </c>
      <c r="H71" s="28"/>
      <c r="I71" s="28"/>
      <c r="J71" s="8">
        <v>0</v>
      </c>
      <c r="K71" s="8">
        <v>0</v>
      </c>
      <c r="L71" s="28">
        <v>0</v>
      </c>
      <c r="M71" s="29"/>
      <c r="O71" s="6"/>
    </row>
    <row r="72" spans="1:13" s="5" customFormat="1" ht="12.75">
      <c r="A72" s="30" t="s">
        <v>19</v>
      </c>
      <c r="B72" s="31"/>
      <c r="C72" s="31"/>
      <c r="D72" s="31"/>
      <c r="E72" s="9">
        <v>0</v>
      </c>
      <c r="F72" s="9">
        <v>-9.313225746154785E-12</v>
      </c>
      <c r="G72" s="32">
        <v>0</v>
      </c>
      <c r="H72" s="32"/>
      <c r="I72" s="32"/>
      <c r="J72" s="9">
        <v>0</v>
      </c>
      <c r="K72" s="9">
        <v>0</v>
      </c>
      <c r="L72" s="32">
        <v>0</v>
      </c>
      <c r="M72" s="33"/>
    </row>
    <row r="73" spans="1:13" ht="12.75">
      <c r="A73" s="26" t="s">
        <v>20</v>
      </c>
      <c r="B73" s="27"/>
      <c r="C73" s="27"/>
      <c r="D73" s="27"/>
      <c r="E73" s="8">
        <v>0</v>
      </c>
      <c r="F73" s="8">
        <v>0</v>
      </c>
      <c r="G73" s="28">
        <v>0</v>
      </c>
      <c r="H73" s="28"/>
      <c r="I73" s="28"/>
      <c r="J73" s="8">
        <v>0</v>
      </c>
      <c r="K73" s="8">
        <v>0</v>
      </c>
      <c r="L73" s="28">
        <v>0</v>
      </c>
      <c r="M73" s="29"/>
    </row>
    <row r="74" spans="1:13" ht="12.75">
      <c r="A74" s="26" t="s">
        <v>21</v>
      </c>
      <c r="B74" s="27"/>
      <c r="C74" s="27"/>
      <c r="D74" s="27"/>
      <c r="E74" s="8">
        <v>0</v>
      </c>
      <c r="F74" s="8">
        <v>0</v>
      </c>
      <c r="G74" s="28">
        <v>0</v>
      </c>
      <c r="H74" s="28"/>
      <c r="I74" s="28"/>
      <c r="J74" s="8">
        <v>0</v>
      </c>
      <c r="K74" s="8">
        <v>0</v>
      </c>
      <c r="L74" s="28">
        <v>0</v>
      </c>
      <c r="M74" s="29"/>
    </row>
    <row r="75" spans="1:13" ht="12.75">
      <c r="A75" s="26" t="s">
        <v>22</v>
      </c>
      <c r="B75" s="27"/>
      <c r="C75" s="27"/>
      <c r="D75" s="27"/>
      <c r="E75" s="8">
        <v>0</v>
      </c>
      <c r="F75" s="8">
        <v>0</v>
      </c>
      <c r="G75" s="28">
        <v>0</v>
      </c>
      <c r="H75" s="28"/>
      <c r="I75" s="28"/>
      <c r="J75" s="8">
        <v>0</v>
      </c>
      <c r="K75" s="8">
        <v>0</v>
      </c>
      <c r="L75" s="28">
        <v>0</v>
      </c>
      <c r="M75" s="29"/>
    </row>
    <row r="76" spans="1:13" ht="12.75">
      <c r="A76" s="26" t="s">
        <v>23</v>
      </c>
      <c r="B76" s="27"/>
      <c r="C76" s="27"/>
      <c r="D76" s="27"/>
      <c r="E76" s="8">
        <v>0</v>
      </c>
      <c r="F76" s="8">
        <v>0</v>
      </c>
      <c r="G76" s="28">
        <v>0</v>
      </c>
      <c r="H76" s="28"/>
      <c r="I76" s="28"/>
      <c r="J76" s="8">
        <v>0</v>
      </c>
      <c r="K76" s="8">
        <v>0</v>
      </c>
      <c r="L76" s="28">
        <v>0</v>
      </c>
      <c r="M76" s="29"/>
    </row>
    <row r="77" spans="1:15" ht="12.75">
      <c r="A77" s="26" t="s">
        <v>24</v>
      </c>
      <c r="B77" s="27"/>
      <c r="C77" s="27"/>
      <c r="D77" s="27"/>
      <c r="E77" s="8">
        <v>0</v>
      </c>
      <c r="F77" s="8">
        <v>0</v>
      </c>
      <c r="G77" s="28">
        <v>0</v>
      </c>
      <c r="H77" s="28"/>
      <c r="I77" s="28"/>
      <c r="J77" s="8">
        <v>0</v>
      </c>
      <c r="K77" s="8">
        <v>0</v>
      </c>
      <c r="L77" s="28">
        <v>0</v>
      </c>
      <c r="M77" s="29"/>
      <c r="O77" s="6"/>
    </row>
    <row r="78" spans="1:15" ht="12.75">
      <c r="A78" s="26" t="s">
        <v>25</v>
      </c>
      <c r="B78" s="27"/>
      <c r="C78" s="27"/>
      <c r="D78" s="27"/>
      <c r="E78" s="8">
        <v>0</v>
      </c>
      <c r="F78" s="8">
        <v>0</v>
      </c>
      <c r="G78" s="28">
        <v>0</v>
      </c>
      <c r="H78" s="28"/>
      <c r="I78" s="28"/>
      <c r="J78" s="8">
        <v>0</v>
      </c>
      <c r="K78" s="8">
        <v>0</v>
      </c>
      <c r="L78" s="28">
        <v>0</v>
      </c>
      <c r="M78" s="29"/>
      <c r="O78" s="6"/>
    </row>
    <row r="79" spans="1:15" ht="12.75">
      <c r="A79" s="26" t="s">
        <v>26</v>
      </c>
      <c r="B79" s="27"/>
      <c r="C79" s="27"/>
      <c r="D79" s="27"/>
      <c r="E79" s="8">
        <v>0</v>
      </c>
      <c r="F79" s="8">
        <v>0</v>
      </c>
      <c r="G79" s="28">
        <v>0</v>
      </c>
      <c r="H79" s="28"/>
      <c r="I79" s="28"/>
      <c r="J79" s="8">
        <v>0</v>
      </c>
      <c r="K79" s="8">
        <v>0</v>
      </c>
      <c r="L79" s="28">
        <v>0</v>
      </c>
      <c r="M79" s="29"/>
      <c r="O79" s="6"/>
    </row>
    <row r="80" spans="1:15" ht="12.75">
      <c r="A80" s="26" t="s">
        <v>27</v>
      </c>
      <c r="B80" s="27"/>
      <c r="C80" s="27"/>
      <c r="D80" s="27"/>
      <c r="E80" s="8">
        <v>0</v>
      </c>
      <c r="F80" s="8">
        <v>0</v>
      </c>
      <c r="G80" s="28">
        <v>0</v>
      </c>
      <c r="H80" s="28"/>
      <c r="I80" s="28"/>
      <c r="J80" s="8">
        <v>0</v>
      </c>
      <c r="K80" s="8">
        <v>0</v>
      </c>
      <c r="L80" s="28">
        <v>0</v>
      </c>
      <c r="M80" s="29"/>
      <c r="O80" s="6"/>
    </row>
    <row r="81" spans="1:15" ht="12.75">
      <c r="A81" s="26" t="s">
        <v>28</v>
      </c>
      <c r="B81" s="27"/>
      <c r="C81" s="27"/>
      <c r="D81" s="27"/>
      <c r="E81" s="8">
        <v>0</v>
      </c>
      <c r="F81" s="8">
        <v>0</v>
      </c>
      <c r="G81" s="28">
        <v>0</v>
      </c>
      <c r="H81" s="28"/>
      <c r="I81" s="28"/>
      <c r="J81" s="8">
        <v>0</v>
      </c>
      <c r="K81" s="8">
        <v>0</v>
      </c>
      <c r="L81" s="28">
        <v>0</v>
      </c>
      <c r="M81" s="29"/>
      <c r="O81" s="6"/>
    </row>
    <row r="82" spans="1:13" s="5" customFormat="1" ht="12.75">
      <c r="A82" s="30" t="s">
        <v>29</v>
      </c>
      <c r="B82" s="31"/>
      <c r="C82" s="31"/>
      <c r="D82" s="31"/>
      <c r="E82" s="9">
        <v>0</v>
      </c>
      <c r="F82" s="9">
        <f>SUM(F91)</f>
        <v>31343</v>
      </c>
      <c r="G82" s="32">
        <f>SUM(G83:I91)</f>
        <v>31343</v>
      </c>
      <c r="H82" s="32"/>
      <c r="I82" s="32"/>
      <c r="J82" s="9">
        <f>J91</f>
        <v>31343</v>
      </c>
      <c r="K82" s="9">
        <f>K91</f>
        <v>31343</v>
      </c>
      <c r="L82" s="32">
        <v>0</v>
      </c>
      <c r="M82" s="33"/>
    </row>
    <row r="83" spans="1:15" ht="12.75">
      <c r="A83" s="26" t="s">
        <v>30</v>
      </c>
      <c r="B83" s="27"/>
      <c r="C83" s="27"/>
      <c r="D83" s="27"/>
      <c r="E83" s="8">
        <v>0</v>
      </c>
      <c r="F83" s="8">
        <v>0</v>
      </c>
      <c r="G83" s="28">
        <v>0</v>
      </c>
      <c r="H83" s="28"/>
      <c r="I83" s="28"/>
      <c r="J83" s="8">
        <v>0</v>
      </c>
      <c r="K83" s="8">
        <v>0</v>
      </c>
      <c r="L83" s="28">
        <v>0</v>
      </c>
      <c r="M83" s="29"/>
      <c r="O83" s="6"/>
    </row>
    <row r="84" spans="1:13" ht="12.75">
      <c r="A84" s="69" t="s">
        <v>31</v>
      </c>
      <c r="B84" s="70"/>
      <c r="C84" s="70"/>
      <c r="D84" s="70"/>
      <c r="E84" s="12">
        <v>0</v>
      </c>
      <c r="F84" s="12">
        <v>0</v>
      </c>
      <c r="G84" s="71">
        <v>0</v>
      </c>
      <c r="H84" s="71"/>
      <c r="I84" s="71"/>
      <c r="J84" s="12">
        <v>0</v>
      </c>
      <c r="K84" s="12">
        <v>0</v>
      </c>
      <c r="L84" s="71">
        <v>0</v>
      </c>
      <c r="M84" s="72"/>
    </row>
    <row r="85" spans="1:13" ht="26.25" customHeight="1">
      <c r="A85" s="73" t="s">
        <v>32</v>
      </c>
      <c r="B85" s="74"/>
      <c r="C85" s="74"/>
      <c r="D85" s="74"/>
      <c r="E85" s="14">
        <v>0</v>
      </c>
      <c r="F85" s="14">
        <v>0</v>
      </c>
      <c r="G85" s="75">
        <v>0</v>
      </c>
      <c r="H85" s="75"/>
      <c r="I85" s="75"/>
      <c r="J85" s="14">
        <v>0</v>
      </c>
      <c r="K85" s="14">
        <v>0</v>
      </c>
      <c r="L85" s="75">
        <v>0</v>
      </c>
      <c r="M85" s="76"/>
    </row>
    <row r="86" spans="1:13" ht="12.75">
      <c r="A86" s="26" t="s">
        <v>33</v>
      </c>
      <c r="B86" s="27"/>
      <c r="C86" s="27"/>
      <c r="D86" s="27"/>
      <c r="E86" s="8">
        <v>0</v>
      </c>
      <c r="F86" s="8">
        <v>0</v>
      </c>
      <c r="G86" s="28">
        <v>0</v>
      </c>
      <c r="H86" s="28"/>
      <c r="I86" s="28"/>
      <c r="J86" s="8">
        <v>0</v>
      </c>
      <c r="K86" s="8">
        <v>0</v>
      </c>
      <c r="L86" s="28">
        <v>0</v>
      </c>
      <c r="M86" s="29"/>
    </row>
    <row r="87" spans="1:13" ht="27" customHeight="1">
      <c r="A87" s="26" t="s">
        <v>34</v>
      </c>
      <c r="B87" s="27"/>
      <c r="C87" s="27"/>
      <c r="D87" s="27"/>
      <c r="E87" s="8">
        <v>0</v>
      </c>
      <c r="F87" s="8">
        <v>0</v>
      </c>
      <c r="G87" s="28">
        <v>0</v>
      </c>
      <c r="H87" s="28"/>
      <c r="I87" s="28"/>
      <c r="J87" s="8">
        <v>0</v>
      </c>
      <c r="K87" s="8">
        <v>0</v>
      </c>
      <c r="L87" s="28">
        <v>0</v>
      </c>
      <c r="M87" s="29"/>
    </row>
    <row r="88" spans="1:13" ht="12.75">
      <c r="A88" s="26" t="s">
        <v>35</v>
      </c>
      <c r="B88" s="27"/>
      <c r="C88" s="27"/>
      <c r="D88" s="27"/>
      <c r="E88" s="8">
        <v>0</v>
      </c>
      <c r="F88" s="8">
        <v>0</v>
      </c>
      <c r="G88" s="28">
        <v>0</v>
      </c>
      <c r="H88" s="28"/>
      <c r="I88" s="28"/>
      <c r="J88" s="8">
        <v>0</v>
      </c>
      <c r="K88" s="8">
        <v>0</v>
      </c>
      <c r="L88" s="28">
        <v>0</v>
      </c>
      <c r="M88" s="29"/>
    </row>
    <row r="89" spans="1:13" ht="12.75">
      <c r="A89" s="26" t="s">
        <v>36</v>
      </c>
      <c r="B89" s="27"/>
      <c r="C89" s="27"/>
      <c r="D89" s="27"/>
      <c r="E89" s="8">
        <v>0</v>
      </c>
      <c r="F89" s="8">
        <v>0</v>
      </c>
      <c r="G89" s="28">
        <v>0</v>
      </c>
      <c r="H89" s="28"/>
      <c r="I89" s="28"/>
      <c r="J89" s="8">
        <v>0</v>
      </c>
      <c r="K89" s="8">
        <v>0</v>
      </c>
      <c r="L89" s="28">
        <v>0</v>
      </c>
      <c r="M89" s="29"/>
    </row>
    <row r="90" spans="1:13" ht="12.75">
      <c r="A90" s="26" t="s">
        <v>37</v>
      </c>
      <c r="B90" s="27"/>
      <c r="C90" s="27"/>
      <c r="D90" s="27"/>
      <c r="E90" s="8">
        <v>0</v>
      </c>
      <c r="F90" s="8">
        <v>0</v>
      </c>
      <c r="G90" s="28">
        <v>0</v>
      </c>
      <c r="H90" s="28"/>
      <c r="I90" s="28"/>
      <c r="J90" s="8">
        <v>0</v>
      </c>
      <c r="K90" s="8">
        <v>0</v>
      </c>
      <c r="L90" s="28">
        <v>0</v>
      </c>
      <c r="M90" s="29"/>
    </row>
    <row r="91" spans="1:13" ht="12.75">
      <c r="A91" s="26" t="s">
        <v>38</v>
      </c>
      <c r="B91" s="27"/>
      <c r="C91" s="27"/>
      <c r="D91" s="27"/>
      <c r="E91" s="8">
        <v>0</v>
      </c>
      <c r="F91" s="8">
        <v>31343</v>
      </c>
      <c r="G91" s="28">
        <v>31343</v>
      </c>
      <c r="H91" s="28"/>
      <c r="I91" s="28"/>
      <c r="J91" s="8">
        <v>31343</v>
      </c>
      <c r="K91" s="8">
        <v>31343</v>
      </c>
      <c r="L91" s="28">
        <f>G91-J91</f>
        <v>0</v>
      </c>
      <c r="M91" s="29"/>
    </row>
    <row r="92" spans="1:13" s="5" customFormat="1" ht="12.75">
      <c r="A92" s="30" t="s">
        <v>39</v>
      </c>
      <c r="B92" s="31"/>
      <c r="C92" s="31"/>
      <c r="D92" s="31"/>
      <c r="E92" s="9">
        <f>E94</f>
        <v>1916112</v>
      </c>
      <c r="F92" s="9">
        <v>-9.313225746154785E-12</v>
      </c>
      <c r="G92" s="32">
        <f>G94</f>
        <v>1916112</v>
      </c>
      <c r="H92" s="32"/>
      <c r="I92" s="32"/>
      <c r="J92" s="9">
        <f>J94</f>
        <v>1277408</v>
      </c>
      <c r="K92" s="9">
        <f>K94</f>
        <v>1277408</v>
      </c>
      <c r="L92" s="32">
        <f>L94</f>
        <v>638704</v>
      </c>
      <c r="M92" s="33"/>
    </row>
    <row r="93" spans="1:13" ht="12.75">
      <c r="A93" s="26" t="s">
        <v>40</v>
      </c>
      <c r="B93" s="27"/>
      <c r="C93" s="27"/>
      <c r="D93" s="27"/>
      <c r="E93" s="8">
        <v>0</v>
      </c>
      <c r="F93" s="8">
        <v>-9.313225746154785E-12</v>
      </c>
      <c r="G93" s="28">
        <v>-9.313225746154785E-12</v>
      </c>
      <c r="H93" s="28"/>
      <c r="I93" s="28"/>
      <c r="J93" s="8">
        <v>0</v>
      </c>
      <c r="K93" s="8">
        <v>0</v>
      </c>
      <c r="L93" s="28">
        <v>0</v>
      </c>
      <c r="M93" s="29"/>
    </row>
    <row r="94" spans="1:13" ht="12.75">
      <c r="A94" s="26" t="s">
        <v>41</v>
      </c>
      <c r="B94" s="27"/>
      <c r="C94" s="27"/>
      <c r="D94" s="27"/>
      <c r="E94" s="8">
        <v>1916112</v>
      </c>
      <c r="F94" s="8">
        <v>-9.313225746154785E-12</v>
      </c>
      <c r="G94" s="28">
        <v>1916112</v>
      </c>
      <c r="H94" s="28"/>
      <c r="I94" s="28"/>
      <c r="J94" s="8">
        <v>1277408</v>
      </c>
      <c r="K94" s="8">
        <v>1277408</v>
      </c>
      <c r="L94" s="28">
        <f>G94-J94</f>
        <v>638704</v>
      </c>
      <c r="M94" s="29"/>
    </row>
    <row r="95" spans="1:13" ht="12.75">
      <c r="A95" s="26" t="s">
        <v>42</v>
      </c>
      <c r="B95" s="27"/>
      <c r="C95" s="27"/>
      <c r="D95" s="27"/>
      <c r="E95" s="8">
        <v>0</v>
      </c>
      <c r="F95" s="8">
        <v>-9.313225746154785E-12</v>
      </c>
      <c r="G95" s="28">
        <v>-9.313225746154785E-12</v>
      </c>
      <c r="H95" s="28"/>
      <c r="I95" s="28"/>
      <c r="J95" s="8">
        <v>0</v>
      </c>
      <c r="K95" s="8">
        <v>0</v>
      </c>
      <c r="L95" s="28">
        <v>0</v>
      </c>
      <c r="M95" s="29"/>
    </row>
    <row r="96" spans="1:13" ht="12.75">
      <c r="A96" s="30" t="s">
        <v>43</v>
      </c>
      <c r="B96" s="31"/>
      <c r="C96" s="31"/>
      <c r="D96" s="31"/>
      <c r="E96" s="8">
        <v>0</v>
      </c>
      <c r="F96" s="8">
        <v>-9.313225746154785E-12</v>
      </c>
      <c r="G96" s="28">
        <v>-9.313225746154785E-12</v>
      </c>
      <c r="H96" s="28"/>
      <c r="I96" s="28"/>
      <c r="J96" s="8">
        <v>0</v>
      </c>
      <c r="K96" s="8">
        <v>0</v>
      </c>
      <c r="L96" s="28">
        <v>0</v>
      </c>
      <c r="M96" s="29"/>
    </row>
    <row r="97" spans="1:13" ht="12.75">
      <c r="A97" s="26" t="s">
        <v>44</v>
      </c>
      <c r="B97" s="27"/>
      <c r="C97" s="27"/>
      <c r="D97" s="27"/>
      <c r="E97" s="8">
        <v>0</v>
      </c>
      <c r="F97" s="8">
        <v>-9.313225746154785E-12</v>
      </c>
      <c r="G97" s="28">
        <v>-9.313225746154785E-12</v>
      </c>
      <c r="H97" s="28"/>
      <c r="I97" s="28"/>
      <c r="J97" s="8">
        <v>0</v>
      </c>
      <c r="K97" s="8">
        <v>0</v>
      </c>
      <c r="L97" s="28">
        <v>0</v>
      </c>
      <c r="M97" s="29"/>
    </row>
    <row r="98" spans="1:13" ht="12.75">
      <c r="A98" s="26" t="s">
        <v>45</v>
      </c>
      <c r="B98" s="27"/>
      <c r="C98" s="27"/>
      <c r="D98" s="27"/>
      <c r="E98" s="8">
        <v>0</v>
      </c>
      <c r="F98" s="8">
        <v>-9.313225746154785E-12</v>
      </c>
      <c r="G98" s="28">
        <v>-9.313225746154785E-12</v>
      </c>
      <c r="H98" s="28"/>
      <c r="I98" s="28"/>
      <c r="J98" s="8">
        <v>0</v>
      </c>
      <c r="K98" s="8">
        <v>0</v>
      </c>
      <c r="L98" s="28">
        <v>0</v>
      </c>
      <c r="M98" s="29"/>
    </row>
    <row r="99" spans="1:13" ht="12.75">
      <c r="A99" s="26" t="s">
        <v>46</v>
      </c>
      <c r="B99" s="27"/>
      <c r="C99" s="27"/>
      <c r="D99" s="27"/>
      <c r="E99" s="8">
        <v>0</v>
      </c>
      <c r="F99" s="8">
        <v>-9.313225746154785E-12</v>
      </c>
      <c r="G99" s="28">
        <v>-9.313225746154785E-12</v>
      </c>
      <c r="H99" s="28"/>
      <c r="I99" s="28"/>
      <c r="J99" s="8">
        <v>0</v>
      </c>
      <c r="K99" s="8">
        <v>0</v>
      </c>
      <c r="L99" s="28">
        <v>0</v>
      </c>
      <c r="M99" s="29"/>
    </row>
    <row r="100" spans="1:13" ht="12.75">
      <c r="A100" s="26" t="s">
        <v>47</v>
      </c>
      <c r="B100" s="27"/>
      <c r="C100" s="27"/>
      <c r="D100" s="27"/>
      <c r="E100" s="8">
        <v>0</v>
      </c>
      <c r="F100" s="8">
        <v>-9.313225746154785E-12</v>
      </c>
      <c r="G100" s="28">
        <v>-9.313225746154785E-12</v>
      </c>
      <c r="H100" s="28"/>
      <c r="I100" s="28"/>
      <c r="J100" s="8">
        <v>0</v>
      </c>
      <c r="K100" s="8">
        <v>0</v>
      </c>
      <c r="L100" s="28">
        <v>0</v>
      </c>
      <c r="M100" s="29"/>
    </row>
    <row r="101" spans="1:13" ht="12.75">
      <c r="A101" s="26" t="s">
        <v>48</v>
      </c>
      <c r="B101" s="27"/>
      <c r="C101" s="27"/>
      <c r="D101" s="27"/>
      <c r="E101" s="8">
        <v>0</v>
      </c>
      <c r="F101" s="8">
        <v>-9.313225746154785E-12</v>
      </c>
      <c r="G101" s="28">
        <v>-9.313225746154785E-12</v>
      </c>
      <c r="H101" s="28"/>
      <c r="I101" s="28"/>
      <c r="J101" s="8">
        <v>0</v>
      </c>
      <c r="K101" s="8">
        <v>0</v>
      </c>
      <c r="L101" s="28">
        <v>0</v>
      </c>
      <c r="M101" s="29"/>
    </row>
    <row r="102" spans="1:13" ht="12.75">
      <c r="A102" s="26" t="s">
        <v>49</v>
      </c>
      <c r="B102" s="27"/>
      <c r="C102" s="27"/>
      <c r="D102" s="27"/>
      <c r="E102" s="8">
        <v>0</v>
      </c>
      <c r="F102" s="8">
        <v>-9.313225746154785E-12</v>
      </c>
      <c r="G102" s="28">
        <v>-9.313225746154785E-12</v>
      </c>
      <c r="H102" s="28"/>
      <c r="I102" s="28"/>
      <c r="J102" s="8">
        <v>0</v>
      </c>
      <c r="K102" s="8">
        <v>0</v>
      </c>
      <c r="L102" s="28">
        <v>0</v>
      </c>
      <c r="M102" s="29"/>
    </row>
    <row r="103" spans="1:13" ht="12.75">
      <c r="A103" s="26" t="s">
        <v>50</v>
      </c>
      <c r="B103" s="27"/>
      <c r="C103" s="27"/>
      <c r="D103" s="27"/>
      <c r="E103" s="8">
        <v>0</v>
      </c>
      <c r="F103" s="8">
        <v>-9.313225746154785E-12</v>
      </c>
      <c r="G103" s="28">
        <v>-9.313225746154785E-12</v>
      </c>
      <c r="H103" s="28"/>
      <c r="I103" s="28"/>
      <c r="J103" s="8">
        <v>0</v>
      </c>
      <c r="K103" s="8">
        <v>0</v>
      </c>
      <c r="L103" s="28">
        <v>0</v>
      </c>
      <c r="M103" s="29"/>
    </row>
    <row r="104" spans="1:13" ht="12.75">
      <c r="A104" s="26" t="s">
        <v>51</v>
      </c>
      <c r="B104" s="27"/>
      <c r="C104" s="27"/>
      <c r="D104" s="27"/>
      <c r="E104" s="8">
        <v>0</v>
      </c>
      <c r="F104" s="8">
        <v>-9.313225746154785E-12</v>
      </c>
      <c r="G104" s="28">
        <v>-9.313225746154785E-12</v>
      </c>
      <c r="H104" s="28"/>
      <c r="I104" s="28"/>
      <c r="J104" s="8">
        <v>0</v>
      </c>
      <c r="K104" s="8">
        <v>0</v>
      </c>
      <c r="L104" s="28">
        <v>0</v>
      </c>
      <c r="M104" s="29"/>
    </row>
    <row r="105" spans="1:13" ht="12.75">
      <c r="A105" s="26" t="s">
        <v>52</v>
      </c>
      <c r="B105" s="27"/>
      <c r="C105" s="27"/>
      <c r="D105" s="27"/>
      <c r="E105" s="8">
        <v>0</v>
      </c>
      <c r="F105" s="8">
        <v>-9.313225746154785E-12</v>
      </c>
      <c r="G105" s="28">
        <v>-9.313225746154785E-12</v>
      </c>
      <c r="H105" s="28"/>
      <c r="I105" s="28"/>
      <c r="J105" s="8">
        <v>0</v>
      </c>
      <c r="K105" s="8">
        <v>0</v>
      </c>
      <c r="L105" s="28">
        <v>0</v>
      </c>
      <c r="M105" s="29"/>
    </row>
    <row r="106" spans="1:13" ht="12.75">
      <c r="A106" s="30" t="s">
        <v>53</v>
      </c>
      <c r="B106" s="31"/>
      <c r="C106" s="31"/>
      <c r="D106" s="31"/>
      <c r="E106" s="8">
        <v>0</v>
      </c>
      <c r="F106" s="8">
        <v>-9.313225746154785E-12</v>
      </c>
      <c r="G106" s="28">
        <v>-9.313225746154785E-12</v>
      </c>
      <c r="H106" s="28"/>
      <c r="I106" s="28"/>
      <c r="J106" s="8">
        <v>0</v>
      </c>
      <c r="K106" s="8">
        <v>0</v>
      </c>
      <c r="L106" s="28">
        <v>0</v>
      </c>
      <c r="M106" s="29"/>
    </row>
    <row r="107" spans="1:13" ht="12.75">
      <c r="A107" s="26" t="s">
        <v>54</v>
      </c>
      <c r="B107" s="27"/>
      <c r="C107" s="27"/>
      <c r="D107" s="27"/>
      <c r="E107" s="8">
        <v>0</v>
      </c>
      <c r="F107" s="8">
        <v>-9.313225746154785E-12</v>
      </c>
      <c r="G107" s="28">
        <v>-9.313225746154785E-12</v>
      </c>
      <c r="H107" s="28"/>
      <c r="I107" s="28"/>
      <c r="J107" s="8">
        <v>0</v>
      </c>
      <c r="K107" s="8">
        <v>0</v>
      </c>
      <c r="L107" s="28">
        <v>0</v>
      </c>
      <c r="M107" s="29"/>
    </row>
    <row r="108" spans="1:13" ht="12.75">
      <c r="A108" s="26" t="s">
        <v>55</v>
      </c>
      <c r="B108" s="27"/>
      <c r="C108" s="27"/>
      <c r="D108" s="27"/>
      <c r="E108" s="8">
        <v>0</v>
      </c>
      <c r="F108" s="8">
        <v>-9.313225746154785E-12</v>
      </c>
      <c r="G108" s="28">
        <v>-9.313225746154785E-12</v>
      </c>
      <c r="H108" s="28"/>
      <c r="I108" s="28"/>
      <c r="J108" s="8">
        <v>0</v>
      </c>
      <c r="K108" s="8">
        <v>0</v>
      </c>
      <c r="L108" s="28">
        <v>0</v>
      </c>
      <c r="M108" s="29"/>
    </row>
    <row r="109" spans="1:18" ht="12.75">
      <c r="A109" s="30" t="s">
        <v>56</v>
      </c>
      <c r="B109" s="31"/>
      <c r="C109" s="31"/>
      <c r="D109" s="31"/>
      <c r="E109" s="8">
        <v>0</v>
      </c>
      <c r="F109" s="8">
        <v>-9.313225746154785E-12</v>
      </c>
      <c r="G109" s="28">
        <v>-9.313225746154785E-12</v>
      </c>
      <c r="H109" s="28"/>
      <c r="I109" s="28"/>
      <c r="J109" s="8">
        <v>0</v>
      </c>
      <c r="K109" s="8">
        <v>0</v>
      </c>
      <c r="L109" s="28">
        <v>0</v>
      </c>
      <c r="M109" s="29"/>
      <c r="R109" s="6"/>
    </row>
    <row r="110" spans="1:13" ht="12.75">
      <c r="A110" s="26" t="s">
        <v>57</v>
      </c>
      <c r="B110" s="27"/>
      <c r="C110" s="27"/>
      <c r="D110" s="27"/>
      <c r="E110" s="8">
        <v>0</v>
      </c>
      <c r="F110" s="8">
        <v>-9.313225746154785E-12</v>
      </c>
      <c r="G110" s="28">
        <v>-9.313225746154785E-12</v>
      </c>
      <c r="H110" s="28"/>
      <c r="I110" s="28"/>
      <c r="J110" s="8">
        <v>0</v>
      </c>
      <c r="K110" s="8">
        <v>0</v>
      </c>
      <c r="L110" s="28">
        <v>0</v>
      </c>
      <c r="M110" s="29"/>
    </row>
    <row r="111" spans="1:13" ht="12.75">
      <c r="A111" s="26" t="s">
        <v>58</v>
      </c>
      <c r="B111" s="27"/>
      <c r="C111" s="27"/>
      <c r="D111" s="27"/>
      <c r="E111" s="8">
        <v>0</v>
      </c>
      <c r="F111" s="8">
        <v>-9.313225746154785E-12</v>
      </c>
      <c r="G111" s="28">
        <v>-9.313225746154785E-12</v>
      </c>
      <c r="H111" s="28"/>
      <c r="I111" s="28"/>
      <c r="J111" s="8">
        <v>0</v>
      </c>
      <c r="K111" s="8">
        <v>0</v>
      </c>
      <c r="L111" s="28">
        <v>0</v>
      </c>
      <c r="M111" s="29"/>
    </row>
    <row r="112" spans="1:13" ht="12.75">
      <c r="A112" s="26" t="s">
        <v>59</v>
      </c>
      <c r="B112" s="27"/>
      <c r="C112" s="27"/>
      <c r="D112" s="27"/>
      <c r="E112" s="8">
        <v>0</v>
      </c>
      <c r="F112" s="8">
        <v>-9.313225746154785E-12</v>
      </c>
      <c r="G112" s="28">
        <v>-9.313225746154785E-12</v>
      </c>
      <c r="H112" s="28"/>
      <c r="I112" s="28"/>
      <c r="J112" s="8">
        <v>0</v>
      </c>
      <c r="K112" s="8">
        <v>0</v>
      </c>
      <c r="L112" s="28">
        <v>0</v>
      </c>
      <c r="M112" s="29"/>
    </row>
    <row r="113" spans="1:13" ht="12.75">
      <c r="A113" s="30" t="s">
        <v>60</v>
      </c>
      <c r="B113" s="31"/>
      <c r="C113" s="31"/>
      <c r="D113" s="31"/>
      <c r="E113" s="8">
        <v>0</v>
      </c>
      <c r="F113" s="8">
        <v>-9.313225746154785E-12</v>
      </c>
      <c r="G113" s="28">
        <v>-9.313225746154785E-12</v>
      </c>
      <c r="H113" s="28"/>
      <c r="I113" s="28"/>
      <c r="J113" s="8">
        <v>0</v>
      </c>
      <c r="K113" s="8">
        <v>0</v>
      </c>
      <c r="L113" s="28">
        <v>0</v>
      </c>
      <c r="M113" s="29"/>
    </row>
    <row r="114" spans="1:13" ht="12.75">
      <c r="A114" s="26" t="s">
        <v>61</v>
      </c>
      <c r="B114" s="27"/>
      <c r="C114" s="27"/>
      <c r="D114" s="27"/>
      <c r="E114" s="8">
        <v>0</v>
      </c>
      <c r="F114" s="8">
        <v>-9.313225746154785E-12</v>
      </c>
      <c r="G114" s="28">
        <v>-9.313225746154785E-12</v>
      </c>
      <c r="H114" s="28"/>
      <c r="I114" s="28"/>
      <c r="J114" s="8">
        <v>0</v>
      </c>
      <c r="K114" s="8">
        <v>0</v>
      </c>
      <c r="L114" s="28">
        <v>0</v>
      </c>
      <c r="M114" s="29"/>
    </row>
    <row r="115" spans="1:13" ht="12.75">
      <c r="A115" s="26" t="s">
        <v>62</v>
      </c>
      <c r="B115" s="27"/>
      <c r="C115" s="27"/>
      <c r="D115" s="27"/>
      <c r="E115" s="8">
        <v>0</v>
      </c>
      <c r="F115" s="8">
        <v>-9.313225746154785E-12</v>
      </c>
      <c r="G115" s="28">
        <v>-9.313225746154785E-12</v>
      </c>
      <c r="H115" s="28"/>
      <c r="I115" s="28"/>
      <c r="J115" s="8">
        <v>0</v>
      </c>
      <c r="K115" s="8">
        <v>0</v>
      </c>
      <c r="L115" s="28">
        <v>0</v>
      </c>
      <c r="M115" s="29"/>
    </row>
    <row r="116" spans="1:13" ht="12.75">
      <c r="A116" s="26" t="s">
        <v>63</v>
      </c>
      <c r="B116" s="27"/>
      <c r="C116" s="27"/>
      <c r="D116" s="27"/>
      <c r="E116" s="8">
        <v>0</v>
      </c>
      <c r="F116" s="8">
        <v>-9.313225746154785E-12</v>
      </c>
      <c r="G116" s="28">
        <v>-9.313225746154785E-12</v>
      </c>
      <c r="H116" s="28"/>
      <c r="I116" s="28"/>
      <c r="J116" s="8">
        <v>0</v>
      </c>
      <c r="K116" s="8">
        <v>0</v>
      </c>
      <c r="L116" s="28">
        <v>0</v>
      </c>
      <c r="M116" s="29"/>
    </row>
    <row r="117" spans="1:13" ht="12.75">
      <c r="A117" s="77" t="s">
        <v>66</v>
      </c>
      <c r="B117" s="78"/>
      <c r="C117" s="78"/>
      <c r="D117" s="78"/>
      <c r="E117" s="9">
        <f>E92</f>
        <v>1916112</v>
      </c>
      <c r="F117" s="9">
        <f>SUM(F64+F82)</f>
        <v>7634319</v>
      </c>
      <c r="G117" s="32">
        <f>G64+G82+G92</f>
        <v>9550431</v>
      </c>
      <c r="H117" s="32"/>
      <c r="I117" s="32"/>
      <c r="J117" s="9">
        <f>J65+J66+J67+J69+J82+J92</f>
        <v>8911727</v>
      </c>
      <c r="K117" s="9">
        <f>K92+K82+K65+K66+K67+K69</f>
        <v>8911727</v>
      </c>
      <c r="L117" s="32">
        <f>L92</f>
        <v>638704</v>
      </c>
      <c r="M117" s="33"/>
    </row>
    <row r="118" spans="1:15" ht="13.5" thickBot="1">
      <c r="A118" s="21" t="s">
        <v>68</v>
      </c>
      <c r="B118" s="22"/>
      <c r="C118" s="22"/>
      <c r="D118" s="22"/>
      <c r="E118" s="11">
        <f>E62+E92</f>
        <v>36598649</v>
      </c>
      <c r="F118" s="11">
        <f>F62+F117</f>
        <v>-2110296.7799999993</v>
      </c>
      <c r="G118" s="19">
        <f>G62+G117</f>
        <v>34488352.22</v>
      </c>
      <c r="H118" s="19"/>
      <c r="I118" s="19"/>
      <c r="J118" s="11">
        <f>J117+J62</f>
        <v>21351208.21</v>
      </c>
      <c r="K118" s="11">
        <f>K117+K62</f>
        <v>21350084.33</v>
      </c>
      <c r="L118" s="19">
        <f>SUM(L62+L92)</f>
        <v>13137144.010000002</v>
      </c>
      <c r="M118" s="20"/>
      <c r="O118" s="6"/>
    </row>
    <row r="119" ht="6.75" customHeight="1"/>
  </sheetData>
  <sheetProtection/>
  <mergeCells count="341"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  <mergeCell ref="A113:D113"/>
    <mergeCell ref="G113:I113"/>
    <mergeCell ref="L113:M113"/>
    <mergeCell ref="A114:D114"/>
    <mergeCell ref="G114:I114"/>
    <mergeCell ref="L114:M114"/>
    <mergeCell ref="A111:D111"/>
    <mergeCell ref="G111:I111"/>
    <mergeCell ref="L111:M111"/>
    <mergeCell ref="A112:D112"/>
    <mergeCell ref="G112:I112"/>
    <mergeCell ref="L112:M112"/>
    <mergeCell ref="A109:D109"/>
    <mergeCell ref="G109:I109"/>
    <mergeCell ref="L109:M109"/>
    <mergeCell ref="A110:D110"/>
    <mergeCell ref="G110:I110"/>
    <mergeCell ref="L110:M110"/>
    <mergeCell ref="A107:D107"/>
    <mergeCell ref="G107:I107"/>
    <mergeCell ref="L107:M107"/>
    <mergeCell ref="A108:D108"/>
    <mergeCell ref="G108:I108"/>
    <mergeCell ref="L108:M108"/>
    <mergeCell ref="A105:D105"/>
    <mergeCell ref="G105:I105"/>
    <mergeCell ref="L105:M105"/>
    <mergeCell ref="A106:D106"/>
    <mergeCell ref="G106:I106"/>
    <mergeCell ref="L106:M106"/>
    <mergeCell ref="A103:D103"/>
    <mergeCell ref="G103:I103"/>
    <mergeCell ref="L103:M103"/>
    <mergeCell ref="A104:D104"/>
    <mergeCell ref="G104:I104"/>
    <mergeCell ref="L104:M104"/>
    <mergeCell ref="A101:D101"/>
    <mergeCell ref="G101:I101"/>
    <mergeCell ref="L101:M101"/>
    <mergeCell ref="A102:D102"/>
    <mergeCell ref="G102:I102"/>
    <mergeCell ref="L102:M102"/>
    <mergeCell ref="A99:D99"/>
    <mergeCell ref="G99:I99"/>
    <mergeCell ref="L99:M99"/>
    <mergeCell ref="A100:D100"/>
    <mergeCell ref="G100:I100"/>
    <mergeCell ref="L100:M100"/>
    <mergeCell ref="A97:D97"/>
    <mergeCell ref="G97:I97"/>
    <mergeCell ref="L97:M97"/>
    <mergeCell ref="A98:D98"/>
    <mergeCell ref="G98:I98"/>
    <mergeCell ref="L98:M98"/>
    <mergeCell ref="A95:D95"/>
    <mergeCell ref="G95:I95"/>
    <mergeCell ref="L95:M95"/>
    <mergeCell ref="A96:D96"/>
    <mergeCell ref="G96:I96"/>
    <mergeCell ref="L96:M96"/>
    <mergeCell ref="A93:D93"/>
    <mergeCell ref="G93:I93"/>
    <mergeCell ref="L93:M93"/>
    <mergeCell ref="A94:D94"/>
    <mergeCell ref="G94:I94"/>
    <mergeCell ref="L94:M94"/>
    <mergeCell ref="A91:D91"/>
    <mergeCell ref="G91:I91"/>
    <mergeCell ref="L91:M91"/>
    <mergeCell ref="A92:D92"/>
    <mergeCell ref="G92:I92"/>
    <mergeCell ref="L92:M92"/>
    <mergeCell ref="A89:D89"/>
    <mergeCell ref="G89:I89"/>
    <mergeCell ref="L89:M89"/>
    <mergeCell ref="A90:D90"/>
    <mergeCell ref="G90:I90"/>
    <mergeCell ref="L90:M90"/>
    <mergeCell ref="A87:D87"/>
    <mergeCell ref="G87:I87"/>
    <mergeCell ref="L87:M87"/>
    <mergeCell ref="A88:D88"/>
    <mergeCell ref="G88:I88"/>
    <mergeCell ref="L88:M88"/>
    <mergeCell ref="A85:D85"/>
    <mergeCell ref="G85:I85"/>
    <mergeCell ref="L85:M85"/>
    <mergeCell ref="A86:D86"/>
    <mergeCell ref="G86:I86"/>
    <mergeCell ref="L86:M86"/>
    <mergeCell ref="A83:D83"/>
    <mergeCell ref="G83:I83"/>
    <mergeCell ref="L83:M83"/>
    <mergeCell ref="A84:D84"/>
    <mergeCell ref="G84:I84"/>
    <mergeCell ref="L84:M84"/>
    <mergeCell ref="A81:D81"/>
    <mergeCell ref="G81:I81"/>
    <mergeCell ref="L81:M81"/>
    <mergeCell ref="A82:D82"/>
    <mergeCell ref="G82:I82"/>
    <mergeCell ref="L82:M82"/>
    <mergeCell ref="A79:D79"/>
    <mergeCell ref="G79:I79"/>
    <mergeCell ref="L79:M79"/>
    <mergeCell ref="A80:D80"/>
    <mergeCell ref="G80:I80"/>
    <mergeCell ref="L80:M80"/>
    <mergeCell ref="A77:D77"/>
    <mergeCell ref="G77:I77"/>
    <mergeCell ref="L77:M77"/>
    <mergeCell ref="A78:D78"/>
    <mergeCell ref="G78:I78"/>
    <mergeCell ref="L78:M78"/>
    <mergeCell ref="A75:D75"/>
    <mergeCell ref="G75:I75"/>
    <mergeCell ref="L75:M75"/>
    <mergeCell ref="A76:D76"/>
    <mergeCell ref="G76:I76"/>
    <mergeCell ref="L76:M76"/>
    <mergeCell ref="A73:D73"/>
    <mergeCell ref="G73:I73"/>
    <mergeCell ref="L73:M73"/>
    <mergeCell ref="A74:D74"/>
    <mergeCell ref="G74:I74"/>
    <mergeCell ref="L74:M74"/>
    <mergeCell ref="A71:D71"/>
    <mergeCell ref="G71:I71"/>
    <mergeCell ref="L71:M71"/>
    <mergeCell ref="A72:D72"/>
    <mergeCell ref="G72:I72"/>
    <mergeCell ref="L72:M72"/>
    <mergeCell ref="A69:D69"/>
    <mergeCell ref="G69:I69"/>
    <mergeCell ref="L69:M69"/>
    <mergeCell ref="A70:D70"/>
    <mergeCell ref="G70:I70"/>
    <mergeCell ref="L70:M70"/>
    <mergeCell ref="A67:D67"/>
    <mergeCell ref="G67:I67"/>
    <mergeCell ref="L67:M67"/>
    <mergeCell ref="A68:D68"/>
    <mergeCell ref="G68:I68"/>
    <mergeCell ref="L68:M68"/>
    <mergeCell ref="E63:M63"/>
    <mergeCell ref="A66:D66"/>
    <mergeCell ref="G66:I66"/>
    <mergeCell ref="L66:M66"/>
    <mergeCell ref="A64:D64"/>
    <mergeCell ref="G64:I64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K6:K7"/>
    <mergeCell ref="L6:M7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118:D118"/>
    <mergeCell ref="G118:I118"/>
    <mergeCell ref="L118:M118"/>
    <mergeCell ref="A63:D63"/>
    <mergeCell ref="A65:D65"/>
    <mergeCell ref="G65:I65"/>
    <mergeCell ref="L65:M65"/>
  </mergeCells>
  <printOptions/>
  <pageMargins left="0.3937007874015748" right="0.11811023622047245" top="0.52" bottom="0.2362204724409449" header="0" footer="0"/>
  <pageSetup fitToHeight="0" fitToWidth="0" horizontalDpi="360" verticalDpi="360" orientation="portrait" scale="62" r:id="rId2"/>
  <ignoredErrors>
    <ignoredError sqref="F6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2019-10-07T16:09:29Z</cp:lastPrinted>
  <dcterms:created xsi:type="dcterms:W3CDTF">2018-04-06T15:56:36Z</dcterms:created>
  <dcterms:modified xsi:type="dcterms:W3CDTF">2020-10-05T21:31:51Z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